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kt\shares\kthomes\RKranz\Eigene Dokumente\CMIAXIOMA\33811133664647ad938e5ca51f2380c7\"/>
    </mc:Choice>
  </mc:AlternateContent>
  <bookViews>
    <workbookView xWindow="0" yWindow="60" windowWidth="10800" windowHeight="6890" tabRatio="718" activeTab="1"/>
  </bookViews>
  <sheets>
    <sheet name="Dateneingabe" sheetId="5" r:id="rId1"/>
    <sheet name="GFR_indirekte Methode" sheetId="6" r:id="rId2"/>
    <sheet name="Geldflussrechnung" sheetId="3" r:id="rId3"/>
    <sheet name="Sachgruppen_Zuordnung" sheetId="1" r:id="rId4"/>
    <sheet name="Sachgruppen_1-4-stellig" sheetId="2" r:id="rId5"/>
  </sheets>
  <definedNames>
    <definedName name="_AMO_UniqueIdentifier" hidden="1">"'eccd3138-a8d6-4f35-a13f-cecd0abde59c'"</definedName>
    <definedName name="DeAnfBestand">Dateneingabe!$H:$H</definedName>
    <definedName name="DeBuchBetrag">Dateneingabe!$J:$J</definedName>
    <definedName name="DeBuchSaldo">Dateneingabe!$G:$G</definedName>
    <definedName name="DeKontoNr">Dateneingabe!$A:$A</definedName>
    <definedName name="DeSHKonto">Dateneingabe!$I:$I</definedName>
    <definedName name="_xlnm.Print_Area" localSheetId="0">Dateneingabe!$A$1:$K$287</definedName>
    <definedName name="_xlnm.Print_Area" localSheetId="1">'GFR_indirekte Methode'!$A$1:$F$68</definedName>
    <definedName name="_xlnm.Print_Area" localSheetId="4">'Sachgruppen_1-4-stellig'!$B:$F,'Sachgruppen_1-4-stellig'!$H$1:$M$158</definedName>
    <definedName name="_xlnm.Print_Titles" localSheetId="0">Dateneingabe!$18:$19</definedName>
    <definedName name="_xlnm.Print_Titles" localSheetId="2">Geldflussrechnung!$3:$3</definedName>
    <definedName name="_xlnm.Print_Titles" localSheetId="4">'Sachgruppen_1-4-stellig'!$3:$3</definedName>
    <definedName name="_xlnm.Print_Titles" localSheetId="3">Sachgruppen_Zuordnung!$3:$3</definedName>
    <definedName name="Sachgruppen">'Sachgruppen_1-4-stellig'!$B$4:$E$875</definedName>
    <definedName name="SAPBEXrevision" hidden="1">1</definedName>
    <definedName name="SAPBEXsysID" hidden="1">"P19"</definedName>
    <definedName name="SAPBEXwbID" hidden="1">"3WXD0ZV0SF4ESR41T24F14N1L"</definedName>
    <definedName name="SgAnfBestand">'Sachgruppen_1-4-stellig'!$D:$D</definedName>
    <definedName name="SgEndBestand">'Sachgruppen_1-4-stellig'!$E:$E</definedName>
    <definedName name="SgNr">'Sachgruppen_1-4-stellig'!$A:$A</definedName>
    <definedName name="SgSachgruppe">'Sachgruppen_1-4-stellig'!$B:$B</definedName>
  </definedNames>
  <calcPr calcId="162913" concurrentCalc="0"/>
</workbook>
</file>

<file path=xl/calcChain.xml><?xml version="1.0" encoding="utf-8"?>
<calcChain xmlns="http://schemas.openxmlformats.org/spreadsheetml/2006/main">
  <c r="E465" i="2" l="1"/>
  <c r="E510" i="2"/>
  <c r="J52" i="2"/>
  <c r="G23" i="5"/>
  <c r="I23" i="5"/>
  <c r="J23" i="5"/>
  <c r="F32" i="3"/>
  <c r="D510" i="2"/>
  <c r="E32" i="3"/>
  <c r="G32" i="3"/>
  <c r="H32" i="3"/>
  <c r="E554" i="2"/>
  <c r="F35" i="3"/>
  <c r="D554" i="2"/>
  <c r="E35" i="3"/>
  <c r="G35" i="3"/>
  <c r="H35" i="3"/>
  <c r="E555" i="2"/>
  <c r="F36" i="3"/>
  <c r="D555" i="2"/>
  <c r="E36" i="3"/>
  <c r="G36" i="3"/>
  <c r="H36" i="3"/>
  <c r="G22" i="5"/>
  <c r="I22" i="5"/>
  <c r="J22" i="5"/>
  <c r="F23" i="3"/>
  <c r="D465" i="2"/>
  <c r="E23" i="3"/>
  <c r="G23" i="3"/>
  <c r="H23" i="3"/>
  <c r="F14" i="6"/>
  <c r="A465" i="2"/>
  <c r="H22" i="5"/>
  <c r="F465" i="2"/>
  <c r="D108" i="1"/>
  <c r="D23" i="3"/>
  <c r="D60" i="2"/>
  <c r="E60" i="2"/>
  <c r="D61" i="2"/>
  <c r="E61" i="2"/>
  <c r="D62" i="2"/>
  <c r="E62" i="2"/>
  <c r="D63" i="2"/>
  <c r="E63" i="2"/>
  <c r="D7" i="2"/>
  <c r="E7" i="2"/>
  <c r="D8" i="2"/>
  <c r="E8" i="2"/>
  <c r="D9" i="2"/>
  <c r="E9" i="2"/>
  <c r="D10" i="2"/>
  <c r="E10" i="2"/>
  <c r="D11" i="2"/>
  <c r="E11" i="2"/>
  <c r="D12" i="2"/>
  <c r="E12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3" i="2"/>
  <c r="E23" i="2"/>
  <c r="D24" i="2"/>
  <c r="E24" i="2"/>
  <c r="D25" i="2"/>
  <c r="E25" i="2"/>
  <c r="D26" i="2"/>
  <c r="E26" i="2"/>
  <c r="E22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6" i="2"/>
  <c r="E36" i="2"/>
  <c r="D37" i="2"/>
  <c r="E37" i="2"/>
  <c r="D38" i="2"/>
  <c r="E38" i="2"/>
  <c r="D39" i="2"/>
  <c r="E39" i="2"/>
  <c r="D40" i="2"/>
  <c r="E40" i="2"/>
  <c r="D42" i="2"/>
  <c r="E42" i="2"/>
  <c r="D43" i="2"/>
  <c r="E43" i="2"/>
  <c r="D44" i="2"/>
  <c r="E44" i="2"/>
  <c r="D45" i="2"/>
  <c r="E45" i="2"/>
  <c r="E41" i="2"/>
  <c r="D47" i="2"/>
  <c r="E47" i="2"/>
  <c r="D48" i="2"/>
  <c r="E48" i="2"/>
  <c r="D49" i="2"/>
  <c r="E49" i="2"/>
  <c r="D50" i="2"/>
  <c r="E50" i="2"/>
  <c r="D51" i="2"/>
  <c r="E51" i="2"/>
  <c r="D52" i="2"/>
  <c r="E52" i="2"/>
  <c r="D54" i="2"/>
  <c r="E54" i="2"/>
  <c r="D55" i="2"/>
  <c r="E55" i="2"/>
  <c r="D56" i="2"/>
  <c r="E56" i="2"/>
  <c r="D57" i="2"/>
  <c r="E57" i="2"/>
  <c r="E53" i="2"/>
  <c r="D64" i="2"/>
  <c r="E64" i="2"/>
  <c r="D65" i="2"/>
  <c r="E65" i="2"/>
  <c r="D66" i="2"/>
  <c r="E66" i="2"/>
  <c r="D67" i="2"/>
  <c r="E67" i="2"/>
  <c r="D68" i="2"/>
  <c r="E68" i="2"/>
  <c r="D70" i="2"/>
  <c r="E70" i="2"/>
  <c r="D71" i="2"/>
  <c r="E71" i="2"/>
  <c r="D72" i="2"/>
  <c r="E72" i="2"/>
  <c r="D73" i="2"/>
  <c r="E73" i="2"/>
  <c r="E69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7" i="2"/>
  <c r="E107" i="2"/>
  <c r="D108" i="2"/>
  <c r="E108" i="2"/>
  <c r="D109" i="2"/>
  <c r="E109" i="2"/>
  <c r="D110" i="2"/>
  <c r="E110" i="2"/>
  <c r="D111" i="2"/>
  <c r="E111" i="2"/>
  <c r="D112" i="2"/>
  <c r="E112" i="2"/>
  <c r="D113" i="2"/>
  <c r="E113" i="2"/>
  <c r="D114" i="2"/>
  <c r="E114" i="2"/>
  <c r="D116" i="2"/>
  <c r="E116" i="2"/>
  <c r="D117" i="2"/>
  <c r="E117" i="2"/>
  <c r="D118" i="2"/>
  <c r="E118" i="2"/>
  <c r="D119" i="2"/>
  <c r="E119" i="2"/>
  <c r="D120" i="2"/>
  <c r="E120" i="2"/>
  <c r="D121" i="2"/>
  <c r="E121" i="2"/>
  <c r="D122" i="2"/>
  <c r="E122" i="2"/>
  <c r="D123" i="2"/>
  <c r="E123" i="2"/>
  <c r="D125" i="2"/>
  <c r="E125" i="2"/>
  <c r="D126" i="2"/>
  <c r="E126" i="2"/>
  <c r="D127" i="2"/>
  <c r="E127" i="2"/>
  <c r="D128" i="2"/>
  <c r="E128" i="2"/>
  <c r="D129" i="2"/>
  <c r="E129" i="2"/>
  <c r="D130" i="2"/>
  <c r="E130" i="2"/>
  <c r="D131" i="2"/>
  <c r="E131" i="2"/>
  <c r="D133" i="2"/>
  <c r="E133" i="2"/>
  <c r="D134" i="2"/>
  <c r="E134" i="2"/>
  <c r="D135" i="2"/>
  <c r="E135" i="2"/>
  <c r="D136" i="2"/>
  <c r="E136" i="2"/>
  <c r="D137" i="2"/>
  <c r="E137" i="2"/>
  <c r="D138" i="2"/>
  <c r="E138" i="2"/>
  <c r="D139" i="2"/>
  <c r="E139" i="2"/>
  <c r="D140" i="2"/>
  <c r="E140" i="2"/>
  <c r="D141" i="2"/>
  <c r="E141" i="2"/>
  <c r="D142" i="2"/>
  <c r="E142" i="2"/>
  <c r="D144" i="2"/>
  <c r="E144" i="2"/>
  <c r="D145" i="2"/>
  <c r="E145" i="2"/>
  <c r="D146" i="2"/>
  <c r="E146" i="2"/>
  <c r="D147" i="2"/>
  <c r="E147" i="2"/>
  <c r="D148" i="2"/>
  <c r="E148" i="2"/>
  <c r="D149" i="2"/>
  <c r="E149" i="2"/>
  <c r="D150" i="2"/>
  <c r="E150" i="2"/>
  <c r="D152" i="2"/>
  <c r="E152" i="2"/>
  <c r="D153" i="2"/>
  <c r="E153" i="2"/>
  <c r="D154" i="2"/>
  <c r="E154" i="2"/>
  <c r="D155" i="2"/>
  <c r="E155" i="2"/>
  <c r="D156" i="2"/>
  <c r="E156" i="2"/>
  <c r="D157" i="2"/>
  <c r="E157" i="2"/>
  <c r="D158" i="2"/>
  <c r="E158" i="2"/>
  <c r="D159" i="2"/>
  <c r="E159" i="2"/>
  <c r="D160" i="2"/>
  <c r="E160" i="2"/>
  <c r="D162" i="2"/>
  <c r="E162" i="2"/>
  <c r="D163" i="2"/>
  <c r="E163" i="2"/>
  <c r="D164" i="2"/>
  <c r="E164" i="2"/>
  <c r="D165" i="2"/>
  <c r="E165" i="2"/>
  <c r="E161" i="2"/>
  <c r="D168" i="2"/>
  <c r="E168" i="2"/>
  <c r="E167" i="2"/>
  <c r="D170" i="2"/>
  <c r="E170" i="2"/>
  <c r="D171" i="2"/>
  <c r="E171" i="2"/>
  <c r="E169" i="2"/>
  <c r="D173" i="2"/>
  <c r="E173" i="2"/>
  <c r="E172" i="2"/>
  <c r="D175" i="2"/>
  <c r="E175" i="2"/>
  <c r="E174" i="2"/>
  <c r="D177" i="2"/>
  <c r="E177" i="2"/>
  <c r="E176" i="2"/>
  <c r="D179" i="2"/>
  <c r="E179" i="2"/>
  <c r="D180" i="2"/>
  <c r="E180" i="2"/>
  <c r="E178" i="2"/>
  <c r="E184" i="2"/>
  <c r="E185" i="2"/>
  <c r="E183" i="2"/>
  <c r="E187" i="2"/>
  <c r="E186" i="2"/>
  <c r="E189" i="2"/>
  <c r="E188" i="2"/>
  <c r="E191" i="2"/>
  <c r="E190" i="2"/>
  <c r="E193" i="2"/>
  <c r="E194" i="2"/>
  <c r="E195" i="2"/>
  <c r="E196" i="2"/>
  <c r="E192" i="2"/>
  <c r="E198" i="2"/>
  <c r="E199" i="2"/>
  <c r="E200" i="2"/>
  <c r="E201" i="2"/>
  <c r="E202" i="2"/>
  <c r="E203" i="2"/>
  <c r="E204" i="2"/>
  <c r="E206" i="2"/>
  <c r="E207" i="2"/>
  <c r="E208" i="2"/>
  <c r="E209" i="2"/>
  <c r="E210" i="2"/>
  <c r="E211" i="2"/>
  <c r="E213" i="2"/>
  <c r="E214" i="2"/>
  <c r="E215" i="2"/>
  <c r="E212" i="2"/>
  <c r="E218" i="2"/>
  <c r="E219" i="2"/>
  <c r="E220" i="2"/>
  <c r="E221" i="2"/>
  <c r="E222" i="2"/>
  <c r="E223" i="2"/>
  <c r="E224" i="2"/>
  <c r="E225" i="2"/>
  <c r="E227" i="2"/>
  <c r="E228" i="2"/>
  <c r="E229" i="2"/>
  <c r="E230" i="2"/>
  <c r="E231" i="2"/>
  <c r="E232" i="2"/>
  <c r="E233" i="2"/>
  <c r="E234" i="2"/>
  <c r="E236" i="2"/>
  <c r="E235" i="2"/>
  <c r="E238" i="2"/>
  <c r="E239" i="2"/>
  <c r="E240" i="2"/>
  <c r="E241" i="2"/>
  <c r="E242" i="2"/>
  <c r="E243" i="2"/>
  <c r="E244" i="2"/>
  <c r="E245" i="2"/>
  <c r="E246" i="2"/>
  <c r="E247" i="2"/>
  <c r="E249" i="2"/>
  <c r="E250" i="2"/>
  <c r="E251" i="2"/>
  <c r="E252" i="2"/>
  <c r="E253" i="2"/>
  <c r="E254" i="2"/>
  <c r="E255" i="2"/>
  <c r="E257" i="2"/>
  <c r="E258" i="2"/>
  <c r="E259" i="2"/>
  <c r="E260" i="2"/>
  <c r="E261" i="2"/>
  <c r="E262" i="2"/>
  <c r="E264" i="2"/>
  <c r="E265" i="2"/>
  <c r="E266" i="2"/>
  <c r="E267" i="2"/>
  <c r="E263" i="2"/>
  <c r="E269" i="2"/>
  <c r="E270" i="2"/>
  <c r="E268" i="2"/>
  <c r="E272" i="2"/>
  <c r="E273" i="2"/>
  <c r="E271" i="2"/>
  <c r="E275" i="2"/>
  <c r="E276" i="2"/>
  <c r="E277" i="2"/>
  <c r="E274" i="2"/>
  <c r="E280" i="2"/>
  <c r="E281" i="2"/>
  <c r="E279" i="2"/>
  <c r="E283" i="2"/>
  <c r="E284" i="2"/>
  <c r="E282" i="2"/>
  <c r="E278" i="2"/>
  <c r="E287" i="2"/>
  <c r="E288" i="2"/>
  <c r="E289" i="2"/>
  <c r="E286" i="2"/>
  <c r="E291" i="2"/>
  <c r="E292" i="2"/>
  <c r="E293" i="2"/>
  <c r="E290" i="2"/>
  <c r="E295" i="2"/>
  <c r="E294" i="2"/>
  <c r="E297" i="2"/>
  <c r="E298" i="2"/>
  <c r="E299" i="2"/>
  <c r="E296" i="2"/>
  <c r="E301" i="2"/>
  <c r="E302" i="2"/>
  <c r="E300" i="2"/>
  <c r="E304" i="2"/>
  <c r="E303" i="2"/>
  <c r="E307" i="2"/>
  <c r="E308" i="2"/>
  <c r="E309" i="2"/>
  <c r="E310" i="2"/>
  <c r="E306" i="2"/>
  <c r="E312" i="2"/>
  <c r="E313" i="2"/>
  <c r="E314" i="2"/>
  <c r="E311" i="2"/>
  <c r="E305" i="2"/>
  <c r="E317" i="2"/>
  <c r="E318" i="2"/>
  <c r="E319" i="2"/>
  <c r="E320" i="2"/>
  <c r="E321" i="2"/>
  <c r="E323" i="2"/>
  <c r="E324" i="2"/>
  <c r="E325" i="2"/>
  <c r="E326" i="2"/>
  <c r="E327" i="2"/>
  <c r="E329" i="2"/>
  <c r="E330" i="2"/>
  <c r="E328" i="2"/>
  <c r="E332" i="2"/>
  <c r="E333" i="2"/>
  <c r="E334" i="2"/>
  <c r="E335" i="2"/>
  <c r="E336" i="2"/>
  <c r="E337" i="2"/>
  <c r="E338" i="2"/>
  <c r="E339" i="2"/>
  <c r="E341" i="2"/>
  <c r="E340" i="2"/>
  <c r="E343" i="2"/>
  <c r="E342" i="2"/>
  <c r="E345" i="2"/>
  <c r="E346" i="2"/>
  <c r="E344" i="2"/>
  <c r="E348" i="2"/>
  <c r="E349" i="2"/>
  <c r="E347" i="2"/>
  <c r="E352" i="2"/>
  <c r="E353" i="2"/>
  <c r="E354" i="2"/>
  <c r="E355" i="2"/>
  <c r="E356" i="2"/>
  <c r="E357" i="2"/>
  <c r="E358" i="2"/>
  <c r="E359" i="2"/>
  <c r="E360" i="2"/>
  <c r="E363" i="2"/>
  <c r="E362" i="2"/>
  <c r="E365" i="2"/>
  <c r="E364" i="2"/>
  <c r="E367" i="2"/>
  <c r="E368" i="2"/>
  <c r="E366" i="2"/>
  <c r="E370" i="2"/>
  <c r="E371" i="2"/>
  <c r="E372" i="2"/>
  <c r="E373" i="2"/>
  <c r="E374" i="2"/>
  <c r="E375" i="2"/>
  <c r="E376" i="2"/>
  <c r="E377" i="2"/>
  <c r="E378" i="2"/>
  <c r="E380" i="2"/>
  <c r="E379" i="2"/>
  <c r="E382" i="2"/>
  <c r="E381" i="2"/>
  <c r="E385" i="2"/>
  <c r="E384" i="2"/>
  <c r="E387" i="2"/>
  <c r="E386" i="2"/>
  <c r="E389" i="2"/>
  <c r="E388" i="2"/>
  <c r="E391" i="2"/>
  <c r="E390" i="2"/>
  <c r="E393" i="2"/>
  <c r="E392" i="2"/>
  <c r="E395" i="2"/>
  <c r="E394" i="2"/>
  <c r="E397" i="2"/>
  <c r="E396" i="2"/>
  <c r="E399" i="2"/>
  <c r="E398" i="2"/>
  <c r="E403" i="2"/>
  <c r="E404" i="2"/>
  <c r="E405" i="2"/>
  <c r="E406" i="2"/>
  <c r="E407" i="2"/>
  <c r="E409" i="2"/>
  <c r="E410" i="2"/>
  <c r="E411" i="2"/>
  <c r="E408" i="2"/>
  <c r="E413" i="2"/>
  <c r="E414" i="2"/>
  <c r="E415" i="2"/>
  <c r="E416" i="2"/>
  <c r="E417" i="2"/>
  <c r="E418" i="2"/>
  <c r="E420" i="2"/>
  <c r="E421" i="2"/>
  <c r="E422" i="2"/>
  <c r="E423" i="2"/>
  <c r="E419" i="2"/>
  <c r="E426" i="2"/>
  <c r="E425" i="2"/>
  <c r="E428" i="2"/>
  <c r="E427" i="2"/>
  <c r="E424" i="2"/>
  <c r="E431" i="2"/>
  <c r="E430" i="2"/>
  <c r="E433" i="2"/>
  <c r="E432" i="2"/>
  <c r="E435" i="2"/>
  <c r="E436" i="2"/>
  <c r="E434" i="2"/>
  <c r="E438" i="2"/>
  <c r="E439" i="2"/>
  <c r="E437" i="2"/>
  <c r="E441" i="2"/>
  <c r="E440" i="2"/>
  <c r="E443" i="2"/>
  <c r="E442" i="2"/>
  <c r="E445" i="2"/>
  <c r="E444" i="2"/>
  <c r="E447" i="2"/>
  <c r="E446" i="2"/>
  <c r="E449" i="2"/>
  <c r="E448" i="2"/>
  <c r="E452" i="2"/>
  <c r="E453" i="2"/>
  <c r="E454" i="2"/>
  <c r="E451" i="2"/>
  <c r="E456" i="2"/>
  <c r="E457" i="2"/>
  <c r="E458" i="2"/>
  <c r="E455" i="2"/>
  <c r="E460" i="2"/>
  <c r="E461" i="2"/>
  <c r="E462" i="2"/>
  <c r="E459" i="2"/>
  <c r="E464" i="2"/>
  <c r="E463" i="2"/>
  <c r="E450" i="2"/>
  <c r="E468" i="2"/>
  <c r="E469" i="2"/>
  <c r="E470" i="2"/>
  <c r="E471" i="2"/>
  <c r="E467" i="2"/>
  <c r="E473" i="2"/>
  <c r="E474" i="2"/>
  <c r="E475" i="2"/>
  <c r="E472" i="2"/>
  <c r="E477" i="2"/>
  <c r="E478" i="2"/>
  <c r="E476" i="2"/>
  <c r="E480" i="2"/>
  <c r="E481" i="2"/>
  <c r="E482" i="2"/>
  <c r="E483" i="2"/>
  <c r="E479" i="2"/>
  <c r="E485" i="2"/>
  <c r="E486" i="2"/>
  <c r="E487" i="2"/>
  <c r="E488" i="2"/>
  <c r="E489" i="2"/>
  <c r="E491" i="2"/>
  <c r="E492" i="2"/>
  <c r="E490" i="2"/>
  <c r="E494" i="2"/>
  <c r="E495" i="2"/>
  <c r="E496" i="2"/>
  <c r="E497" i="2"/>
  <c r="E498" i="2"/>
  <c r="E499" i="2"/>
  <c r="E500" i="2"/>
  <c r="E502" i="2"/>
  <c r="E503" i="2"/>
  <c r="E504" i="2"/>
  <c r="E505" i="2"/>
  <c r="E501" i="2"/>
  <c r="E507" i="2"/>
  <c r="E508" i="2"/>
  <c r="E506" i="2"/>
  <c r="E511" i="2"/>
  <c r="E512" i="2"/>
  <c r="E509" i="2"/>
  <c r="E515" i="2"/>
  <c r="E516" i="2"/>
  <c r="E517" i="2"/>
  <c r="E518" i="2"/>
  <c r="E514" i="2"/>
  <c r="E520" i="2"/>
  <c r="E521" i="2"/>
  <c r="E522" i="2"/>
  <c r="E519" i="2"/>
  <c r="E513" i="2"/>
  <c r="E525" i="2"/>
  <c r="E526" i="2"/>
  <c r="E527" i="2"/>
  <c r="E528" i="2"/>
  <c r="E529" i="2"/>
  <c r="E531" i="2"/>
  <c r="E532" i="2"/>
  <c r="E533" i="2"/>
  <c r="E534" i="2"/>
  <c r="E535" i="2"/>
  <c r="E537" i="2"/>
  <c r="E538" i="2"/>
  <c r="E539" i="2"/>
  <c r="E540" i="2"/>
  <c r="E541" i="2"/>
  <c r="E543" i="2"/>
  <c r="E544" i="2"/>
  <c r="E545" i="2"/>
  <c r="E546" i="2"/>
  <c r="E547" i="2"/>
  <c r="E548" i="2"/>
  <c r="E549" i="2"/>
  <c r="E550" i="2"/>
  <c r="E551" i="2"/>
  <c r="E553" i="2"/>
  <c r="E556" i="2"/>
  <c r="E552" i="2"/>
  <c r="E559" i="2"/>
  <c r="E560" i="2"/>
  <c r="E561" i="2"/>
  <c r="E562" i="2"/>
  <c r="E563" i="2"/>
  <c r="E564" i="2"/>
  <c r="E565" i="2"/>
  <c r="E566" i="2"/>
  <c r="E567" i="2"/>
  <c r="E570" i="2"/>
  <c r="E571" i="2"/>
  <c r="E569" i="2"/>
  <c r="E573" i="2"/>
  <c r="E572" i="2"/>
  <c r="E575" i="2"/>
  <c r="E574" i="2"/>
  <c r="E577" i="2"/>
  <c r="E578" i="2"/>
  <c r="E576" i="2"/>
  <c r="E580" i="2"/>
  <c r="E581" i="2"/>
  <c r="E582" i="2"/>
  <c r="E583" i="2"/>
  <c r="E584" i="2"/>
  <c r="E585" i="2"/>
  <c r="E586" i="2"/>
  <c r="E587" i="2"/>
  <c r="E588" i="2"/>
  <c r="E590" i="2"/>
  <c r="E589" i="2"/>
  <c r="E593" i="2"/>
  <c r="E592" i="2"/>
  <c r="E595" i="2"/>
  <c r="E594" i="2"/>
  <c r="E597" i="2"/>
  <c r="E596" i="2"/>
  <c r="E599" i="2"/>
  <c r="E598" i="2"/>
  <c r="E601" i="2"/>
  <c r="E600" i="2"/>
  <c r="E603" i="2"/>
  <c r="E602" i="2"/>
  <c r="E605" i="2"/>
  <c r="E604" i="2"/>
  <c r="E607" i="2"/>
  <c r="E606" i="2"/>
  <c r="E611" i="2"/>
  <c r="E610" i="2"/>
  <c r="E613" i="2"/>
  <c r="E612" i="2"/>
  <c r="E615" i="2"/>
  <c r="E614" i="2"/>
  <c r="E617" i="2"/>
  <c r="E616" i="2"/>
  <c r="E619" i="2"/>
  <c r="E618" i="2"/>
  <c r="E621" i="2"/>
  <c r="E620" i="2"/>
  <c r="E623" i="2"/>
  <c r="E622" i="2"/>
  <c r="E625" i="2"/>
  <c r="E624" i="2"/>
  <c r="E628" i="2"/>
  <c r="E627" i="2"/>
  <c r="E630" i="2"/>
  <c r="E629" i="2"/>
  <c r="E632" i="2"/>
  <c r="E631" i="2"/>
  <c r="E634" i="2"/>
  <c r="E633" i="2"/>
  <c r="E636" i="2"/>
  <c r="E635" i="2"/>
  <c r="E638" i="2"/>
  <c r="E637" i="2"/>
  <c r="E640" i="2"/>
  <c r="E639" i="2"/>
  <c r="E642" i="2"/>
  <c r="E641" i="2"/>
  <c r="E645" i="2"/>
  <c r="E644" i="2"/>
  <c r="E647" i="2"/>
  <c r="E646" i="2"/>
  <c r="E649" i="2"/>
  <c r="E648" i="2"/>
  <c r="E643" i="2"/>
  <c r="E652" i="2"/>
  <c r="E651" i="2"/>
  <c r="E654" i="2"/>
  <c r="E653" i="2"/>
  <c r="E656" i="2"/>
  <c r="E655" i="2"/>
  <c r="E658" i="2"/>
  <c r="E657" i="2"/>
  <c r="E660" i="2"/>
  <c r="E659" i="2"/>
  <c r="E662" i="2"/>
  <c r="E661" i="2"/>
  <c r="E664" i="2"/>
  <c r="E663" i="2"/>
  <c r="E666" i="2"/>
  <c r="E667" i="2"/>
  <c r="E665" i="2"/>
  <c r="E669" i="2"/>
  <c r="E668" i="2"/>
  <c r="E672" i="2"/>
  <c r="E671" i="2"/>
  <c r="E674" i="2"/>
  <c r="E673" i="2"/>
  <c r="E676" i="2"/>
  <c r="E675" i="2"/>
  <c r="E678" i="2"/>
  <c r="E677" i="2"/>
  <c r="E680" i="2"/>
  <c r="E679" i="2"/>
  <c r="E682" i="2"/>
  <c r="E681" i="2"/>
  <c r="E684" i="2"/>
  <c r="E683" i="2"/>
  <c r="E686" i="2"/>
  <c r="E685" i="2"/>
  <c r="E688" i="2"/>
  <c r="E687" i="2"/>
  <c r="E691" i="2"/>
  <c r="E690" i="2"/>
  <c r="E693" i="2"/>
  <c r="E692" i="2"/>
  <c r="E695" i="2"/>
  <c r="E694" i="2"/>
  <c r="E697" i="2"/>
  <c r="E696" i="2"/>
  <c r="E699" i="2"/>
  <c r="E698" i="2"/>
  <c r="E701" i="2"/>
  <c r="E700" i="2"/>
  <c r="E703" i="2"/>
  <c r="E702" i="2"/>
  <c r="E705" i="2"/>
  <c r="E704" i="2"/>
  <c r="E708" i="2"/>
  <c r="E707" i="2"/>
  <c r="E710" i="2"/>
  <c r="E709" i="2"/>
  <c r="E712" i="2"/>
  <c r="E711" i="2"/>
  <c r="E714" i="2"/>
  <c r="E713" i="2"/>
  <c r="E716" i="2"/>
  <c r="E715" i="2"/>
  <c r="E718" i="2"/>
  <c r="E717" i="2"/>
  <c r="E720" i="2"/>
  <c r="E719" i="2"/>
  <c r="E722" i="2"/>
  <c r="E721" i="2"/>
  <c r="E724" i="2"/>
  <c r="E723" i="2"/>
  <c r="E727" i="2"/>
  <c r="E726" i="2"/>
  <c r="E725" i="2"/>
  <c r="E731" i="2"/>
  <c r="E730" i="2"/>
  <c r="E733" i="2"/>
  <c r="E732" i="2"/>
  <c r="E735" i="2"/>
  <c r="E734" i="2"/>
  <c r="E737" i="2"/>
  <c r="E736" i="2"/>
  <c r="E739" i="2"/>
  <c r="E738" i="2"/>
  <c r="E741" i="2"/>
  <c r="E740" i="2"/>
  <c r="E743" i="2"/>
  <c r="E742" i="2"/>
  <c r="E745" i="2"/>
  <c r="E744" i="2"/>
  <c r="E748" i="2"/>
  <c r="E747" i="2"/>
  <c r="E750" i="2"/>
  <c r="E749" i="2"/>
  <c r="E752" i="2"/>
  <c r="E751" i="2"/>
  <c r="E754" i="2"/>
  <c r="E753" i="2"/>
  <c r="E756" i="2"/>
  <c r="E755" i="2"/>
  <c r="E758" i="2"/>
  <c r="E757" i="2"/>
  <c r="E760" i="2"/>
  <c r="E759" i="2"/>
  <c r="E762" i="2"/>
  <c r="E761" i="2"/>
  <c r="E765" i="2"/>
  <c r="E764" i="2"/>
  <c r="E767" i="2"/>
  <c r="E766" i="2"/>
  <c r="E769" i="2"/>
  <c r="E768" i="2"/>
  <c r="E763" i="2"/>
  <c r="E772" i="2"/>
  <c r="E771" i="2"/>
  <c r="E774" i="2"/>
  <c r="E773" i="2"/>
  <c r="E776" i="2"/>
  <c r="E775" i="2"/>
  <c r="E778" i="2"/>
  <c r="E777" i="2"/>
  <c r="E780" i="2"/>
  <c r="E779" i="2"/>
  <c r="E782" i="2"/>
  <c r="E781" i="2"/>
  <c r="E784" i="2"/>
  <c r="E783" i="2"/>
  <c r="E786" i="2"/>
  <c r="E787" i="2"/>
  <c r="E785" i="2"/>
  <c r="E789" i="2"/>
  <c r="E788" i="2"/>
  <c r="E791" i="2"/>
  <c r="E790" i="2"/>
  <c r="E794" i="2"/>
  <c r="E793" i="2"/>
  <c r="E796" i="2"/>
  <c r="E795" i="2"/>
  <c r="E798" i="2"/>
  <c r="E797" i="2"/>
  <c r="E800" i="2"/>
  <c r="E799" i="2"/>
  <c r="E802" i="2"/>
  <c r="E801" i="2"/>
  <c r="E804" i="2"/>
  <c r="E803" i="2"/>
  <c r="E806" i="2"/>
  <c r="E805" i="2"/>
  <c r="E808" i="2"/>
  <c r="E807" i="2"/>
  <c r="E810" i="2"/>
  <c r="E809" i="2"/>
  <c r="E813" i="2"/>
  <c r="E812" i="2"/>
  <c r="E815" i="2"/>
  <c r="E814" i="2"/>
  <c r="E817" i="2"/>
  <c r="E816" i="2"/>
  <c r="E819" i="2"/>
  <c r="E818" i="2"/>
  <c r="E821" i="2"/>
  <c r="E820" i="2"/>
  <c r="E823" i="2"/>
  <c r="E822" i="2"/>
  <c r="E825" i="2"/>
  <c r="E824" i="2"/>
  <c r="E827" i="2"/>
  <c r="E826" i="2"/>
  <c r="E829" i="2"/>
  <c r="E828" i="2"/>
  <c r="E832" i="2"/>
  <c r="E831" i="2"/>
  <c r="E834" i="2"/>
  <c r="E833" i="2"/>
  <c r="E836" i="2"/>
  <c r="E835" i="2"/>
  <c r="E838" i="2"/>
  <c r="E837" i="2"/>
  <c r="E840" i="2"/>
  <c r="E839" i="2"/>
  <c r="E842" i="2"/>
  <c r="E841" i="2"/>
  <c r="E844" i="2"/>
  <c r="E843" i="2"/>
  <c r="E846" i="2"/>
  <c r="E845" i="2"/>
  <c r="E848" i="2"/>
  <c r="E847" i="2"/>
  <c r="E851" i="2"/>
  <c r="E850" i="2"/>
  <c r="E853" i="2"/>
  <c r="E852" i="2"/>
  <c r="E855" i="2"/>
  <c r="E854" i="2"/>
  <c r="E857" i="2"/>
  <c r="E856" i="2"/>
  <c r="E859" i="2"/>
  <c r="E858" i="2"/>
  <c r="E861" i="2"/>
  <c r="E860" i="2"/>
  <c r="E863" i="2"/>
  <c r="E862" i="2"/>
  <c r="E865" i="2"/>
  <c r="E864" i="2"/>
  <c r="E867" i="2"/>
  <c r="E866" i="2"/>
  <c r="E870" i="2"/>
  <c r="E869" i="2"/>
  <c r="E868" i="2"/>
  <c r="E874" i="2"/>
  <c r="E875" i="2"/>
  <c r="E873" i="2"/>
  <c r="E872" i="2"/>
  <c r="E871" i="2"/>
  <c r="E849" i="2"/>
  <c r="E830" i="2"/>
  <c r="E811" i="2"/>
  <c r="E792" i="2"/>
  <c r="E770" i="2"/>
  <c r="E746" i="2"/>
  <c r="E729" i="2"/>
  <c r="E728" i="2"/>
  <c r="E706" i="2"/>
  <c r="E689" i="2"/>
  <c r="E670" i="2"/>
  <c r="E650" i="2"/>
  <c r="E626" i="2"/>
  <c r="E609" i="2"/>
  <c r="E608" i="2"/>
  <c r="E591" i="2"/>
  <c r="E579" i="2"/>
  <c r="E568" i="2"/>
  <c r="E558" i="2"/>
  <c r="E557" i="2"/>
  <c r="E542" i="2"/>
  <c r="E536" i="2"/>
  <c r="E530" i="2"/>
  <c r="E524" i="2"/>
  <c r="E523" i="2"/>
  <c r="E493" i="2"/>
  <c r="E484" i="2"/>
  <c r="E466" i="2"/>
  <c r="E429" i="2"/>
  <c r="E412" i="2"/>
  <c r="E402" i="2"/>
  <c r="E401" i="2"/>
  <c r="E400" i="2"/>
  <c r="E383" i="2"/>
  <c r="E369" i="2"/>
  <c r="E361" i="2"/>
  <c r="E351" i="2"/>
  <c r="E350" i="2"/>
  <c r="E331" i="2"/>
  <c r="E322" i="2"/>
  <c r="E316" i="2"/>
  <c r="E315" i="2"/>
  <c r="E285" i="2"/>
  <c r="E256" i="2"/>
  <c r="E248" i="2"/>
  <c r="E237" i="2"/>
  <c r="E226" i="2"/>
  <c r="E217" i="2"/>
  <c r="E216" i="2"/>
  <c r="E205" i="2"/>
  <c r="E197" i="2"/>
  <c r="E182" i="2"/>
  <c r="E181" i="2"/>
  <c r="E166" i="2"/>
  <c r="E151" i="2"/>
  <c r="E143" i="2"/>
  <c r="E132" i="2"/>
  <c r="E124" i="2"/>
  <c r="E115" i="2"/>
  <c r="E106" i="2"/>
  <c r="E105" i="2"/>
  <c r="E104" i="2"/>
  <c r="E94" i="2"/>
  <c r="E84" i="2"/>
  <c r="E74" i="2"/>
  <c r="E46" i="2"/>
  <c r="E35" i="2"/>
  <c r="E27" i="2"/>
  <c r="E13" i="2"/>
  <c r="E6" i="2"/>
  <c r="E5" i="2"/>
  <c r="I80" i="2"/>
  <c r="I81" i="2"/>
  <c r="I82" i="2"/>
  <c r="L82" i="2"/>
  <c r="J84" i="2"/>
  <c r="J85" i="2"/>
  <c r="J86" i="2"/>
  <c r="L86" i="2"/>
  <c r="L87" i="2"/>
  <c r="M84" i="2"/>
  <c r="M85" i="2"/>
  <c r="G20" i="5"/>
  <c r="I20" i="5"/>
  <c r="J20" i="5"/>
  <c r="I25" i="5"/>
  <c r="G25" i="5"/>
  <c r="J25" i="5"/>
  <c r="J89" i="2"/>
  <c r="M89" i="2"/>
  <c r="J90" i="2"/>
  <c r="M90" i="2"/>
  <c r="J91" i="2"/>
  <c r="L91" i="2"/>
  <c r="L92" i="2"/>
  <c r="I96" i="2"/>
  <c r="M96" i="2"/>
  <c r="I97" i="2"/>
  <c r="M97" i="2"/>
  <c r="I98" i="2"/>
  <c r="L98" i="2"/>
  <c r="J99" i="2"/>
  <c r="M99" i="2"/>
  <c r="J100" i="2"/>
  <c r="M100" i="2"/>
  <c r="J101" i="2"/>
  <c r="L101" i="2"/>
  <c r="L102" i="2"/>
  <c r="J104" i="2"/>
  <c r="F183" i="2"/>
  <c r="K104" i="2"/>
  <c r="M104" i="2"/>
  <c r="J105" i="2"/>
  <c r="M105" i="2"/>
  <c r="J106" i="2"/>
  <c r="L106" i="2"/>
  <c r="L107" i="2"/>
  <c r="I111" i="2"/>
  <c r="I112" i="2"/>
  <c r="I113" i="2"/>
  <c r="L113" i="2"/>
  <c r="I26" i="5"/>
  <c r="G26" i="5"/>
  <c r="J26" i="5"/>
  <c r="J114" i="2"/>
  <c r="M114" i="2"/>
  <c r="I27" i="5"/>
  <c r="G27" i="5"/>
  <c r="J27" i="5"/>
  <c r="J115" i="2"/>
  <c r="M115" i="2"/>
  <c r="J116" i="2"/>
  <c r="L116" i="2"/>
  <c r="L117" i="2"/>
  <c r="J119" i="2"/>
  <c r="M119" i="2"/>
  <c r="J120" i="2"/>
  <c r="M120" i="2"/>
  <c r="J121" i="2"/>
  <c r="L121" i="2"/>
  <c r="L122" i="2"/>
  <c r="I126" i="2"/>
  <c r="L126" i="2"/>
  <c r="J127" i="2"/>
  <c r="M127" i="2"/>
  <c r="J128" i="2"/>
  <c r="M128" i="2"/>
  <c r="J129" i="2"/>
  <c r="L129" i="2"/>
  <c r="L130" i="2"/>
  <c r="J132" i="2"/>
  <c r="F199" i="2"/>
  <c r="K132" i="2"/>
  <c r="L132" i="2"/>
  <c r="L133" i="2"/>
  <c r="I137" i="2"/>
  <c r="M137" i="2"/>
  <c r="I138" i="2"/>
  <c r="M138" i="2"/>
  <c r="I139" i="2"/>
  <c r="L139" i="2"/>
  <c r="J140" i="2"/>
  <c r="M140" i="2"/>
  <c r="J141" i="2"/>
  <c r="M141" i="2"/>
  <c r="J142" i="2"/>
  <c r="L142" i="2"/>
  <c r="L143" i="2"/>
  <c r="J145" i="2"/>
  <c r="M145" i="2"/>
  <c r="J146" i="2"/>
  <c r="M146" i="2"/>
  <c r="J147" i="2"/>
  <c r="L147" i="2"/>
  <c r="L148" i="2"/>
  <c r="D178" i="2"/>
  <c r="I152" i="2"/>
  <c r="L152" i="2"/>
  <c r="J153" i="2"/>
  <c r="M153" i="2"/>
  <c r="J154" i="2"/>
  <c r="M154" i="2"/>
  <c r="J155" i="2"/>
  <c r="L155" i="2"/>
  <c r="L156" i="2"/>
  <c r="J158" i="2"/>
  <c r="F134" i="2"/>
  <c r="K158" i="2"/>
  <c r="L158" i="2"/>
  <c r="L159" i="2"/>
  <c r="I24" i="5"/>
  <c r="G24" i="5"/>
  <c r="J24" i="5"/>
  <c r="G77" i="5"/>
  <c r="I77" i="5"/>
  <c r="J77" i="5"/>
  <c r="G78" i="5"/>
  <c r="I78" i="5"/>
  <c r="J78" i="5"/>
  <c r="I21" i="5"/>
  <c r="G21" i="5"/>
  <c r="J21" i="5"/>
  <c r="F93" i="3"/>
  <c r="D731" i="2"/>
  <c r="D730" i="2"/>
  <c r="D733" i="2"/>
  <c r="D732" i="2"/>
  <c r="D735" i="2"/>
  <c r="D734" i="2"/>
  <c r="D737" i="2"/>
  <c r="D736" i="2"/>
  <c r="D6" i="2"/>
  <c r="D13" i="2"/>
  <c r="D22" i="2"/>
  <c r="D27" i="2"/>
  <c r="D35" i="2"/>
  <c r="D41" i="2"/>
  <c r="D46" i="2"/>
  <c r="D53" i="2"/>
  <c r="D59" i="2"/>
  <c r="D69" i="2"/>
  <c r="D74" i="2"/>
  <c r="D84" i="2"/>
  <c r="D94" i="2"/>
  <c r="D106" i="2"/>
  <c r="D115" i="2"/>
  <c r="D124" i="2"/>
  <c r="D132" i="2"/>
  <c r="D143" i="2"/>
  <c r="D151" i="2"/>
  <c r="D161" i="2"/>
  <c r="D167" i="2"/>
  <c r="D169" i="2"/>
  <c r="D172" i="2"/>
  <c r="D174" i="2"/>
  <c r="D176" i="2"/>
  <c r="D184" i="2"/>
  <c r="D185" i="2"/>
  <c r="D183" i="2"/>
  <c r="D187" i="2"/>
  <c r="D186" i="2"/>
  <c r="D189" i="2"/>
  <c r="D188" i="2"/>
  <c r="D191" i="2"/>
  <c r="D190" i="2"/>
  <c r="D193" i="2"/>
  <c r="D194" i="2"/>
  <c r="D195" i="2"/>
  <c r="D196" i="2"/>
  <c r="D192" i="2"/>
  <c r="D198" i="2"/>
  <c r="D199" i="2"/>
  <c r="D200" i="2"/>
  <c r="D201" i="2"/>
  <c r="D202" i="2"/>
  <c r="D203" i="2"/>
  <c r="D204" i="2"/>
  <c r="D206" i="2"/>
  <c r="D207" i="2"/>
  <c r="D208" i="2"/>
  <c r="D209" i="2"/>
  <c r="D210" i="2"/>
  <c r="D211" i="2"/>
  <c r="D213" i="2"/>
  <c r="D214" i="2"/>
  <c r="D215" i="2"/>
  <c r="D212" i="2"/>
  <c r="D218" i="2"/>
  <c r="D219" i="2"/>
  <c r="D220" i="2"/>
  <c r="D221" i="2"/>
  <c r="D222" i="2"/>
  <c r="D223" i="2"/>
  <c r="D224" i="2"/>
  <c r="D225" i="2"/>
  <c r="D227" i="2"/>
  <c r="D228" i="2"/>
  <c r="D229" i="2"/>
  <c r="D230" i="2"/>
  <c r="D231" i="2"/>
  <c r="D232" i="2"/>
  <c r="D233" i="2"/>
  <c r="D234" i="2"/>
  <c r="D236" i="2"/>
  <c r="D235" i="2"/>
  <c r="D238" i="2"/>
  <c r="D239" i="2"/>
  <c r="D240" i="2"/>
  <c r="D241" i="2"/>
  <c r="D242" i="2"/>
  <c r="D243" i="2"/>
  <c r="D244" i="2"/>
  <c r="D245" i="2"/>
  <c r="D246" i="2"/>
  <c r="D247" i="2"/>
  <c r="D249" i="2"/>
  <c r="D250" i="2"/>
  <c r="D251" i="2"/>
  <c r="D252" i="2"/>
  <c r="D253" i="2"/>
  <c r="D254" i="2"/>
  <c r="D255" i="2"/>
  <c r="D257" i="2"/>
  <c r="D258" i="2"/>
  <c r="D259" i="2"/>
  <c r="D260" i="2"/>
  <c r="D261" i="2"/>
  <c r="D262" i="2"/>
  <c r="D264" i="2"/>
  <c r="D265" i="2"/>
  <c r="D266" i="2"/>
  <c r="D267" i="2"/>
  <c r="D263" i="2"/>
  <c r="D269" i="2"/>
  <c r="D270" i="2"/>
  <c r="D268" i="2"/>
  <c r="D272" i="2"/>
  <c r="D273" i="2"/>
  <c r="D271" i="2"/>
  <c r="D275" i="2"/>
  <c r="D276" i="2"/>
  <c r="D277" i="2"/>
  <c r="D274" i="2"/>
  <c r="D280" i="2"/>
  <c r="D281" i="2"/>
  <c r="D279" i="2"/>
  <c r="D283" i="2"/>
  <c r="D284" i="2"/>
  <c r="D282" i="2"/>
  <c r="D278" i="2"/>
  <c r="D287" i="2"/>
  <c r="D288" i="2"/>
  <c r="D289" i="2"/>
  <c r="D286" i="2"/>
  <c r="D291" i="2"/>
  <c r="D292" i="2"/>
  <c r="D293" i="2"/>
  <c r="D290" i="2"/>
  <c r="D295" i="2"/>
  <c r="D294" i="2"/>
  <c r="D297" i="2"/>
  <c r="D298" i="2"/>
  <c r="D299" i="2"/>
  <c r="D296" i="2"/>
  <c r="D301" i="2"/>
  <c r="D302" i="2"/>
  <c r="D300" i="2"/>
  <c r="D304" i="2"/>
  <c r="D303" i="2"/>
  <c r="D307" i="2"/>
  <c r="H24" i="5"/>
  <c r="D308" i="2"/>
  <c r="D309" i="2"/>
  <c r="H26" i="5"/>
  <c r="D310" i="2"/>
  <c r="D306" i="2"/>
  <c r="D312" i="2"/>
  <c r="D313" i="2"/>
  <c r="D314" i="2"/>
  <c r="D311" i="2"/>
  <c r="D305" i="2"/>
  <c r="D317" i="2"/>
  <c r="D318" i="2"/>
  <c r="D319" i="2"/>
  <c r="D320" i="2"/>
  <c r="D321" i="2"/>
  <c r="D323" i="2"/>
  <c r="D324" i="2"/>
  <c r="D325" i="2"/>
  <c r="D326" i="2"/>
  <c r="D327" i="2"/>
  <c r="D329" i="2"/>
  <c r="D330" i="2"/>
  <c r="D328" i="2"/>
  <c r="D332" i="2"/>
  <c r="D333" i="2"/>
  <c r="D334" i="2"/>
  <c r="D335" i="2"/>
  <c r="D336" i="2"/>
  <c r="D337" i="2"/>
  <c r="D338" i="2"/>
  <c r="D339" i="2"/>
  <c r="D341" i="2"/>
  <c r="D340" i="2"/>
  <c r="D343" i="2"/>
  <c r="D342" i="2"/>
  <c r="D345" i="2"/>
  <c r="D346" i="2"/>
  <c r="D344" i="2"/>
  <c r="D348" i="2"/>
  <c r="D349" i="2"/>
  <c r="D347" i="2"/>
  <c r="D352" i="2"/>
  <c r="D353" i="2"/>
  <c r="D354" i="2"/>
  <c r="D355" i="2"/>
  <c r="D356" i="2"/>
  <c r="D357" i="2"/>
  <c r="D358" i="2"/>
  <c r="D359" i="2"/>
  <c r="D360" i="2"/>
  <c r="D363" i="2"/>
  <c r="D362" i="2"/>
  <c r="D365" i="2"/>
  <c r="D364" i="2"/>
  <c r="D367" i="2"/>
  <c r="D368" i="2"/>
  <c r="D366" i="2"/>
  <c r="D370" i="2"/>
  <c r="D371" i="2"/>
  <c r="D372" i="2"/>
  <c r="D373" i="2"/>
  <c r="D374" i="2"/>
  <c r="D375" i="2"/>
  <c r="D376" i="2"/>
  <c r="D377" i="2"/>
  <c r="D378" i="2"/>
  <c r="D380" i="2"/>
  <c r="D379" i="2"/>
  <c r="D382" i="2"/>
  <c r="D381" i="2"/>
  <c r="D385" i="2"/>
  <c r="D384" i="2"/>
  <c r="D387" i="2"/>
  <c r="D386" i="2"/>
  <c r="D389" i="2"/>
  <c r="D388" i="2"/>
  <c r="D391" i="2"/>
  <c r="D390" i="2"/>
  <c r="D393" i="2"/>
  <c r="D392" i="2"/>
  <c r="D395" i="2"/>
  <c r="D394" i="2"/>
  <c r="D397" i="2"/>
  <c r="D396" i="2"/>
  <c r="D399" i="2"/>
  <c r="D398" i="2"/>
  <c r="D403" i="2"/>
  <c r="D404" i="2"/>
  <c r="D405" i="2"/>
  <c r="D406" i="2"/>
  <c r="D407" i="2"/>
  <c r="D409" i="2"/>
  <c r="D410" i="2"/>
  <c r="D411" i="2"/>
  <c r="D408" i="2"/>
  <c r="D413" i="2"/>
  <c r="D414" i="2"/>
  <c r="D415" i="2"/>
  <c r="D416" i="2"/>
  <c r="D417" i="2"/>
  <c r="D418" i="2"/>
  <c r="D420" i="2"/>
  <c r="D421" i="2"/>
  <c r="D422" i="2"/>
  <c r="D423" i="2"/>
  <c r="D419" i="2"/>
  <c r="D426" i="2"/>
  <c r="D425" i="2"/>
  <c r="D428" i="2"/>
  <c r="D427" i="2"/>
  <c r="D424" i="2"/>
  <c r="D431" i="2"/>
  <c r="D430" i="2"/>
  <c r="D433" i="2"/>
  <c r="D432" i="2"/>
  <c r="D435" i="2"/>
  <c r="D436" i="2"/>
  <c r="D434" i="2"/>
  <c r="D438" i="2"/>
  <c r="D439" i="2"/>
  <c r="D437" i="2"/>
  <c r="D441" i="2"/>
  <c r="D440" i="2"/>
  <c r="D443" i="2"/>
  <c r="D442" i="2"/>
  <c r="D445" i="2"/>
  <c r="D444" i="2"/>
  <c r="D447" i="2"/>
  <c r="D446" i="2"/>
  <c r="D449" i="2"/>
  <c r="D448" i="2"/>
  <c r="D452" i="2"/>
  <c r="D453" i="2"/>
  <c r="D454" i="2"/>
  <c r="D451" i="2"/>
  <c r="D456" i="2"/>
  <c r="D457" i="2"/>
  <c r="D458" i="2"/>
  <c r="D455" i="2"/>
  <c r="D460" i="2"/>
  <c r="D461" i="2"/>
  <c r="D462" i="2"/>
  <c r="D459" i="2"/>
  <c r="D464" i="2"/>
  <c r="D463" i="2"/>
  <c r="D450" i="2"/>
  <c r="D468" i="2"/>
  <c r="D469" i="2"/>
  <c r="D470" i="2"/>
  <c r="D471" i="2"/>
  <c r="D467" i="2"/>
  <c r="D473" i="2"/>
  <c r="D474" i="2"/>
  <c r="D475" i="2"/>
  <c r="D472" i="2"/>
  <c r="D477" i="2"/>
  <c r="D478" i="2"/>
  <c r="D476" i="2"/>
  <c r="D480" i="2"/>
  <c r="D481" i="2"/>
  <c r="D482" i="2"/>
  <c r="D483" i="2"/>
  <c r="D479" i="2"/>
  <c r="D485" i="2"/>
  <c r="D486" i="2"/>
  <c r="D487" i="2"/>
  <c r="D488" i="2"/>
  <c r="D489" i="2"/>
  <c r="D491" i="2"/>
  <c r="D492" i="2"/>
  <c r="D490" i="2"/>
  <c r="D494" i="2"/>
  <c r="D495" i="2"/>
  <c r="D496" i="2"/>
  <c r="D497" i="2"/>
  <c r="D498" i="2"/>
  <c r="D499" i="2"/>
  <c r="D500" i="2"/>
  <c r="D502" i="2"/>
  <c r="D503" i="2"/>
  <c r="D504" i="2"/>
  <c r="D505" i="2"/>
  <c r="D501" i="2"/>
  <c r="D507" i="2"/>
  <c r="D508" i="2"/>
  <c r="D506" i="2"/>
  <c r="H23" i="5"/>
  <c r="D511" i="2"/>
  <c r="D512" i="2"/>
  <c r="D509" i="2"/>
  <c r="D515" i="2"/>
  <c r="H25" i="5"/>
  <c r="D516" i="2"/>
  <c r="D517" i="2"/>
  <c r="H27" i="5"/>
  <c r="D518" i="2"/>
  <c r="D514" i="2"/>
  <c r="D520" i="2"/>
  <c r="D521" i="2"/>
  <c r="D522" i="2"/>
  <c r="D519" i="2"/>
  <c r="D513" i="2"/>
  <c r="D525" i="2"/>
  <c r="D526" i="2"/>
  <c r="D527" i="2"/>
  <c r="D528" i="2"/>
  <c r="D529" i="2"/>
  <c r="D531" i="2"/>
  <c r="D532" i="2"/>
  <c r="D533" i="2"/>
  <c r="D534" i="2"/>
  <c r="D535" i="2"/>
  <c r="D537" i="2"/>
  <c r="D538" i="2"/>
  <c r="D539" i="2"/>
  <c r="D540" i="2"/>
  <c r="D541" i="2"/>
  <c r="D543" i="2"/>
  <c r="D544" i="2"/>
  <c r="D545" i="2"/>
  <c r="D546" i="2"/>
  <c r="D547" i="2"/>
  <c r="D548" i="2"/>
  <c r="D549" i="2"/>
  <c r="D550" i="2"/>
  <c r="D551" i="2"/>
  <c r="D553" i="2"/>
  <c r="D556" i="2"/>
  <c r="D552" i="2"/>
  <c r="D559" i="2"/>
  <c r="D560" i="2"/>
  <c r="D561" i="2"/>
  <c r="D562" i="2"/>
  <c r="D563" i="2"/>
  <c r="D564" i="2"/>
  <c r="D565" i="2"/>
  <c r="D566" i="2"/>
  <c r="D567" i="2"/>
  <c r="D570" i="2"/>
  <c r="D571" i="2"/>
  <c r="D569" i="2"/>
  <c r="D573" i="2"/>
  <c r="D572" i="2"/>
  <c r="D575" i="2"/>
  <c r="D574" i="2"/>
  <c r="D577" i="2"/>
  <c r="D578" i="2"/>
  <c r="D576" i="2"/>
  <c r="D580" i="2"/>
  <c r="D581" i="2"/>
  <c r="D582" i="2"/>
  <c r="D583" i="2"/>
  <c r="D584" i="2"/>
  <c r="D585" i="2"/>
  <c r="D586" i="2"/>
  <c r="D587" i="2"/>
  <c r="D588" i="2"/>
  <c r="D590" i="2"/>
  <c r="D589" i="2"/>
  <c r="D593" i="2"/>
  <c r="D592" i="2"/>
  <c r="D595" i="2"/>
  <c r="D594" i="2"/>
  <c r="D597" i="2"/>
  <c r="D596" i="2"/>
  <c r="D599" i="2"/>
  <c r="D598" i="2"/>
  <c r="D601" i="2"/>
  <c r="D600" i="2"/>
  <c r="D603" i="2"/>
  <c r="D602" i="2"/>
  <c r="D605" i="2"/>
  <c r="D604" i="2"/>
  <c r="D607" i="2"/>
  <c r="D606" i="2"/>
  <c r="D611" i="2"/>
  <c r="D610" i="2"/>
  <c r="D613" i="2"/>
  <c r="D612" i="2"/>
  <c r="D615" i="2"/>
  <c r="D614" i="2"/>
  <c r="D617" i="2"/>
  <c r="D616" i="2"/>
  <c r="D619" i="2"/>
  <c r="D618" i="2"/>
  <c r="D621" i="2"/>
  <c r="D620" i="2"/>
  <c r="D623" i="2"/>
  <c r="D622" i="2"/>
  <c r="D625" i="2"/>
  <c r="D624" i="2"/>
  <c r="D628" i="2"/>
  <c r="D627" i="2"/>
  <c r="D630" i="2"/>
  <c r="D629" i="2"/>
  <c r="D632" i="2"/>
  <c r="D631" i="2"/>
  <c r="D634" i="2"/>
  <c r="D633" i="2"/>
  <c r="D636" i="2"/>
  <c r="D635" i="2"/>
  <c r="D638" i="2"/>
  <c r="D637" i="2"/>
  <c r="D640" i="2"/>
  <c r="D639" i="2"/>
  <c r="D642" i="2"/>
  <c r="D641" i="2"/>
  <c r="D645" i="2"/>
  <c r="D644" i="2"/>
  <c r="D647" i="2"/>
  <c r="D646" i="2"/>
  <c r="D649" i="2"/>
  <c r="D648" i="2"/>
  <c r="D643" i="2"/>
  <c r="D652" i="2"/>
  <c r="D651" i="2"/>
  <c r="D654" i="2"/>
  <c r="D653" i="2"/>
  <c r="D656" i="2"/>
  <c r="D655" i="2"/>
  <c r="D658" i="2"/>
  <c r="D657" i="2"/>
  <c r="D660" i="2"/>
  <c r="D659" i="2"/>
  <c r="D662" i="2"/>
  <c r="D661" i="2"/>
  <c r="D664" i="2"/>
  <c r="D663" i="2"/>
  <c r="D666" i="2"/>
  <c r="D667" i="2"/>
  <c r="D665" i="2"/>
  <c r="D669" i="2"/>
  <c r="D668" i="2"/>
  <c r="D672" i="2"/>
  <c r="D671" i="2"/>
  <c r="D674" i="2"/>
  <c r="D673" i="2"/>
  <c r="D676" i="2"/>
  <c r="D675" i="2"/>
  <c r="D678" i="2"/>
  <c r="D677" i="2"/>
  <c r="D680" i="2"/>
  <c r="D679" i="2"/>
  <c r="D682" i="2"/>
  <c r="D681" i="2"/>
  <c r="D684" i="2"/>
  <c r="D683" i="2"/>
  <c r="D686" i="2"/>
  <c r="D685" i="2"/>
  <c r="D688" i="2"/>
  <c r="D687" i="2"/>
  <c r="D691" i="2"/>
  <c r="D690" i="2"/>
  <c r="D693" i="2"/>
  <c r="D692" i="2"/>
  <c r="D695" i="2"/>
  <c r="D694" i="2"/>
  <c r="D697" i="2"/>
  <c r="D696" i="2"/>
  <c r="D699" i="2"/>
  <c r="D698" i="2"/>
  <c r="D701" i="2"/>
  <c r="D700" i="2"/>
  <c r="D703" i="2"/>
  <c r="D702" i="2"/>
  <c r="D705" i="2"/>
  <c r="D704" i="2"/>
  <c r="D708" i="2"/>
  <c r="D707" i="2"/>
  <c r="D710" i="2"/>
  <c r="D709" i="2"/>
  <c r="D712" i="2"/>
  <c r="D711" i="2"/>
  <c r="D714" i="2"/>
  <c r="D713" i="2"/>
  <c r="D716" i="2"/>
  <c r="D715" i="2"/>
  <c r="D718" i="2"/>
  <c r="D717" i="2"/>
  <c r="D720" i="2"/>
  <c r="D719" i="2"/>
  <c r="D722" i="2"/>
  <c r="D721" i="2"/>
  <c r="D724" i="2"/>
  <c r="D723" i="2"/>
  <c r="D727" i="2"/>
  <c r="D726" i="2"/>
  <c r="D725" i="2"/>
  <c r="D739" i="2"/>
  <c r="D738" i="2"/>
  <c r="D741" i="2"/>
  <c r="D740" i="2"/>
  <c r="D743" i="2"/>
  <c r="D742" i="2"/>
  <c r="D745" i="2"/>
  <c r="D744" i="2"/>
  <c r="D748" i="2"/>
  <c r="D747" i="2"/>
  <c r="D750" i="2"/>
  <c r="D749" i="2"/>
  <c r="D752" i="2"/>
  <c r="D751" i="2"/>
  <c r="D754" i="2"/>
  <c r="D753" i="2"/>
  <c r="D756" i="2"/>
  <c r="D755" i="2"/>
  <c r="D758" i="2"/>
  <c r="D757" i="2"/>
  <c r="D760" i="2"/>
  <c r="D759" i="2"/>
  <c r="D762" i="2"/>
  <c r="D761" i="2"/>
  <c r="D765" i="2"/>
  <c r="D764" i="2"/>
  <c r="D767" i="2"/>
  <c r="D766" i="2"/>
  <c r="D769" i="2"/>
  <c r="D768" i="2"/>
  <c r="D763" i="2"/>
  <c r="D772" i="2"/>
  <c r="D771" i="2"/>
  <c r="D774" i="2"/>
  <c r="D773" i="2"/>
  <c r="D776" i="2"/>
  <c r="D775" i="2"/>
  <c r="D778" i="2"/>
  <c r="D777" i="2"/>
  <c r="D780" i="2"/>
  <c r="D779" i="2"/>
  <c r="D782" i="2"/>
  <c r="D781" i="2"/>
  <c r="D784" i="2"/>
  <c r="D783" i="2"/>
  <c r="D786" i="2"/>
  <c r="H20" i="5"/>
  <c r="H21" i="5"/>
  <c r="D787" i="2"/>
  <c r="D785" i="2"/>
  <c r="D789" i="2"/>
  <c r="D788" i="2"/>
  <c r="D791" i="2"/>
  <c r="D790" i="2"/>
  <c r="D794" i="2"/>
  <c r="D793" i="2"/>
  <c r="D796" i="2"/>
  <c r="D795" i="2"/>
  <c r="D798" i="2"/>
  <c r="D797" i="2"/>
  <c r="D800" i="2"/>
  <c r="D799" i="2"/>
  <c r="D802" i="2"/>
  <c r="D801" i="2"/>
  <c r="D804" i="2"/>
  <c r="D803" i="2"/>
  <c r="D806" i="2"/>
  <c r="D805" i="2"/>
  <c r="D808" i="2"/>
  <c r="D807" i="2"/>
  <c r="D810" i="2"/>
  <c r="D809" i="2"/>
  <c r="D813" i="2"/>
  <c r="D812" i="2"/>
  <c r="D815" i="2"/>
  <c r="D814" i="2"/>
  <c r="D817" i="2"/>
  <c r="D816" i="2"/>
  <c r="D819" i="2"/>
  <c r="D818" i="2"/>
  <c r="D821" i="2"/>
  <c r="D820" i="2"/>
  <c r="D823" i="2"/>
  <c r="D822" i="2"/>
  <c r="D825" i="2"/>
  <c r="D824" i="2"/>
  <c r="D827" i="2"/>
  <c r="D826" i="2"/>
  <c r="D829" i="2"/>
  <c r="D828" i="2"/>
  <c r="D832" i="2"/>
  <c r="D831" i="2"/>
  <c r="D834" i="2"/>
  <c r="D833" i="2"/>
  <c r="D836" i="2"/>
  <c r="D835" i="2"/>
  <c r="D838" i="2"/>
  <c r="D837" i="2"/>
  <c r="D840" i="2"/>
  <c r="D839" i="2"/>
  <c r="D842" i="2"/>
  <c r="D841" i="2"/>
  <c r="D844" i="2"/>
  <c r="D843" i="2"/>
  <c r="D846" i="2"/>
  <c r="D845" i="2"/>
  <c r="D848" i="2"/>
  <c r="D847" i="2"/>
  <c r="D851" i="2"/>
  <c r="D850" i="2"/>
  <c r="D853" i="2"/>
  <c r="D852" i="2"/>
  <c r="D855" i="2"/>
  <c r="D854" i="2"/>
  <c r="D857" i="2"/>
  <c r="D856" i="2"/>
  <c r="D859" i="2"/>
  <c r="D858" i="2"/>
  <c r="D861" i="2"/>
  <c r="D860" i="2"/>
  <c r="D863" i="2"/>
  <c r="D862" i="2"/>
  <c r="D865" i="2"/>
  <c r="D864" i="2"/>
  <c r="D867" i="2"/>
  <c r="D866" i="2"/>
  <c r="D870" i="2"/>
  <c r="D869" i="2"/>
  <c r="D868" i="2"/>
  <c r="D874" i="2"/>
  <c r="D875" i="2"/>
  <c r="D873" i="2"/>
  <c r="D872" i="2"/>
  <c r="D871" i="2"/>
  <c r="D849" i="2"/>
  <c r="D830" i="2"/>
  <c r="D811" i="2"/>
  <c r="D792" i="2"/>
  <c r="D770" i="2"/>
  <c r="D746" i="2"/>
  <c r="D706" i="2"/>
  <c r="D689" i="2"/>
  <c r="D670" i="2"/>
  <c r="D650" i="2"/>
  <c r="D626" i="2"/>
  <c r="D609" i="2"/>
  <c r="D608" i="2"/>
  <c r="D591" i="2"/>
  <c r="D579" i="2"/>
  <c r="D568" i="2"/>
  <c r="D558" i="2"/>
  <c r="D557" i="2"/>
  <c r="D542" i="2"/>
  <c r="D536" i="2"/>
  <c r="D530" i="2"/>
  <c r="D524" i="2"/>
  <c r="D523" i="2"/>
  <c r="D493" i="2"/>
  <c r="D484" i="2"/>
  <c r="D466" i="2"/>
  <c r="D429" i="2"/>
  <c r="D412" i="2"/>
  <c r="D402" i="2"/>
  <c r="D401" i="2"/>
  <c r="D400" i="2"/>
  <c r="D383" i="2"/>
  <c r="D369" i="2"/>
  <c r="D361" i="2"/>
  <c r="D351" i="2"/>
  <c r="D350" i="2"/>
  <c r="D331" i="2"/>
  <c r="D322" i="2"/>
  <c r="D316" i="2"/>
  <c r="D315" i="2"/>
  <c r="D285" i="2"/>
  <c r="D256" i="2"/>
  <c r="D248" i="2"/>
  <c r="D237" i="2"/>
  <c r="D226" i="2"/>
  <c r="D217" i="2"/>
  <c r="D216" i="2"/>
  <c r="D205" i="2"/>
  <c r="D197" i="2"/>
  <c r="D182" i="2"/>
  <c r="D181" i="2"/>
  <c r="D166" i="2"/>
  <c r="D105" i="2"/>
  <c r="D104" i="2"/>
  <c r="D58" i="2"/>
  <c r="D5" i="2"/>
  <c r="D4" i="2"/>
  <c r="D729" i="2"/>
  <c r="E93" i="3"/>
  <c r="G93" i="3"/>
  <c r="F94" i="3"/>
  <c r="E94" i="3"/>
  <c r="G94" i="3"/>
  <c r="F95" i="3"/>
  <c r="E95" i="3"/>
  <c r="G95" i="3"/>
  <c r="F96" i="3"/>
  <c r="E96" i="3"/>
  <c r="G96" i="3"/>
  <c r="F98" i="3"/>
  <c r="E98" i="3"/>
  <c r="G98" i="3"/>
  <c r="F99" i="3"/>
  <c r="E99" i="3"/>
  <c r="G99" i="3"/>
  <c r="F100" i="3"/>
  <c r="E100" i="3"/>
  <c r="G100" i="3"/>
  <c r="F101" i="3"/>
  <c r="E101" i="3"/>
  <c r="G101" i="3"/>
  <c r="F30" i="6"/>
  <c r="G241" i="5"/>
  <c r="I241" i="5"/>
  <c r="J241" i="5"/>
  <c r="F97" i="3"/>
  <c r="H78" i="5"/>
  <c r="H241" i="5"/>
  <c r="E97" i="3"/>
  <c r="G97" i="3"/>
  <c r="H97" i="3"/>
  <c r="F35" i="6"/>
  <c r="H28" i="5"/>
  <c r="G28" i="5"/>
  <c r="I28" i="5"/>
  <c r="J28" i="5"/>
  <c r="H29" i="5"/>
  <c r="G29" i="5"/>
  <c r="I29" i="5"/>
  <c r="J29" i="5"/>
  <c r="H30" i="5"/>
  <c r="G30" i="5"/>
  <c r="I30" i="5"/>
  <c r="J30" i="5"/>
  <c r="H31" i="5"/>
  <c r="G31" i="5"/>
  <c r="I31" i="5"/>
  <c r="J31" i="5"/>
  <c r="H32" i="5"/>
  <c r="G32" i="5"/>
  <c r="I32" i="5"/>
  <c r="J32" i="5"/>
  <c r="H33" i="5"/>
  <c r="G33" i="5"/>
  <c r="I33" i="5"/>
  <c r="J33" i="5"/>
  <c r="H34" i="5"/>
  <c r="G34" i="5"/>
  <c r="I34" i="5"/>
  <c r="J34" i="5"/>
  <c r="H35" i="5"/>
  <c r="G35" i="5"/>
  <c r="I35" i="5"/>
  <c r="J35" i="5"/>
  <c r="H36" i="5"/>
  <c r="G36" i="5"/>
  <c r="I36" i="5"/>
  <c r="J36" i="5"/>
  <c r="H37" i="5"/>
  <c r="G37" i="5"/>
  <c r="I37" i="5"/>
  <c r="J37" i="5"/>
  <c r="H38" i="5"/>
  <c r="G38" i="5"/>
  <c r="I38" i="5"/>
  <c r="J38" i="5"/>
  <c r="H39" i="5"/>
  <c r="G39" i="5"/>
  <c r="I39" i="5"/>
  <c r="J39" i="5"/>
  <c r="H40" i="5"/>
  <c r="G40" i="5"/>
  <c r="I40" i="5"/>
  <c r="J40" i="5"/>
  <c r="H41" i="5"/>
  <c r="G41" i="5"/>
  <c r="I41" i="5"/>
  <c r="J41" i="5"/>
  <c r="H42" i="5"/>
  <c r="G42" i="5"/>
  <c r="I42" i="5"/>
  <c r="J42" i="5"/>
  <c r="H43" i="5"/>
  <c r="G43" i="5"/>
  <c r="I43" i="5"/>
  <c r="J43" i="5"/>
  <c r="H44" i="5"/>
  <c r="G44" i="5"/>
  <c r="I44" i="5"/>
  <c r="J44" i="5"/>
  <c r="H45" i="5"/>
  <c r="G45" i="5"/>
  <c r="I45" i="5"/>
  <c r="J45" i="5"/>
  <c r="H46" i="5"/>
  <c r="G46" i="5"/>
  <c r="I46" i="5"/>
  <c r="J46" i="5"/>
  <c r="H47" i="5"/>
  <c r="G47" i="5"/>
  <c r="I47" i="5"/>
  <c r="J47" i="5"/>
  <c r="H48" i="5"/>
  <c r="G48" i="5"/>
  <c r="I48" i="5"/>
  <c r="J48" i="5"/>
  <c r="H49" i="5"/>
  <c r="G49" i="5"/>
  <c r="I49" i="5"/>
  <c r="J49" i="5"/>
  <c r="H50" i="5"/>
  <c r="G50" i="5"/>
  <c r="I50" i="5"/>
  <c r="J50" i="5"/>
  <c r="H51" i="5"/>
  <c r="G51" i="5"/>
  <c r="I51" i="5"/>
  <c r="J51" i="5"/>
  <c r="H52" i="5"/>
  <c r="G52" i="5"/>
  <c r="I52" i="5"/>
  <c r="J52" i="5"/>
  <c r="H53" i="5"/>
  <c r="G53" i="5"/>
  <c r="I53" i="5"/>
  <c r="J53" i="5"/>
  <c r="H54" i="5"/>
  <c r="G54" i="5"/>
  <c r="I54" i="5"/>
  <c r="J54" i="5"/>
  <c r="H55" i="5"/>
  <c r="G55" i="5"/>
  <c r="I55" i="5"/>
  <c r="J55" i="5"/>
  <c r="H56" i="5"/>
  <c r="G56" i="5"/>
  <c r="I56" i="5"/>
  <c r="J56" i="5"/>
  <c r="H57" i="5"/>
  <c r="G57" i="5"/>
  <c r="I57" i="5"/>
  <c r="J57" i="5"/>
  <c r="H58" i="5"/>
  <c r="G58" i="5"/>
  <c r="I58" i="5"/>
  <c r="J58" i="5"/>
  <c r="H59" i="5"/>
  <c r="G59" i="5"/>
  <c r="I59" i="5"/>
  <c r="J59" i="5"/>
  <c r="H60" i="5"/>
  <c r="G60" i="5"/>
  <c r="I60" i="5"/>
  <c r="J60" i="5"/>
  <c r="H61" i="5"/>
  <c r="G61" i="5"/>
  <c r="I61" i="5"/>
  <c r="J61" i="5"/>
  <c r="H62" i="5"/>
  <c r="G62" i="5"/>
  <c r="I62" i="5"/>
  <c r="J62" i="5"/>
  <c r="H63" i="5"/>
  <c r="G63" i="5"/>
  <c r="I63" i="5"/>
  <c r="J63" i="5"/>
  <c r="H64" i="5"/>
  <c r="G64" i="5"/>
  <c r="I64" i="5"/>
  <c r="J64" i="5"/>
  <c r="H65" i="5"/>
  <c r="G65" i="5"/>
  <c r="I65" i="5"/>
  <c r="J65" i="5"/>
  <c r="I83" i="5"/>
  <c r="G83" i="5"/>
  <c r="J83" i="5"/>
  <c r="I90" i="5"/>
  <c r="G90" i="5"/>
  <c r="J90" i="5"/>
  <c r="I84" i="5"/>
  <c r="G84" i="5"/>
  <c r="J84" i="5"/>
  <c r="I85" i="5"/>
  <c r="G85" i="5"/>
  <c r="J85" i="5"/>
  <c r="I86" i="5"/>
  <c r="G86" i="5"/>
  <c r="J86" i="5"/>
  <c r="I87" i="5"/>
  <c r="G87" i="5"/>
  <c r="J87" i="5"/>
  <c r="I88" i="5"/>
  <c r="G88" i="5"/>
  <c r="J88" i="5"/>
  <c r="I89" i="5"/>
  <c r="G89" i="5"/>
  <c r="J89" i="5"/>
  <c r="I91" i="5"/>
  <c r="G91" i="5"/>
  <c r="J91" i="5"/>
  <c r="I92" i="5"/>
  <c r="G92" i="5"/>
  <c r="J92" i="5"/>
  <c r="I93" i="5"/>
  <c r="G93" i="5"/>
  <c r="J93" i="5"/>
  <c r="I94" i="5"/>
  <c r="G94" i="5"/>
  <c r="J94" i="5"/>
  <c r="I95" i="5"/>
  <c r="G95" i="5"/>
  <c r="J95" i="5"/>
  <c r="I96" i="5"/>
  <c r="G96" i="5"/>
  <c r="J96" i="5"/>
  <c r="I97" i="5"/>
  <c r="G97" i="5"/>
  <c r="J97" i="5"/>
  <c r="I98" i="5"/>
  <c r="G98" i="5"/>
  <c r="J98" i="5"/>
  <c r="I99" i="5"/>
  <c r="G99" i="5"/>
  <c r="J99" i="5"/>
  <c r="I100" i="5"/>
  <c r="G100" i="5"/>
  <c r="J100" i="5"/>
  <c r="I101" i="5"/>
  <c r="G101" i="5"/>
  <c r="J101" i="5"/>
  <c r="I102" i="5"/>
  <c r="G102" i="5"/>
  <c r="J102" i="5"/>
  <c r="I103" i="5"/>
  <c r="G103" i="5"/>
  <c r="J103" i="5"/>
  <c r="I104" i="5"/>
  <c r="G104" i="5"/>
  <c r="J104" i="5"/>
  <c r="I105" i="5"/>
  <c r="G105" i="5"/>
  <c r="J105" i="5"/>
  <c r="I106" i="5"/>
  <c r="G106" i="5"/>
  <c r="J106" i="5"/>
  <c r="I107" i="5"/>
  <c r="G107" i="5"/>
  <c r="J107" i="5"/>
  <c r="I108" i="5"/>
  <c r="G108" i="5"/>
  <c r="J108" i="5"/>
  <c r="I109" i="5"/>
  <c r="G109" i="5"/>
  <c r="J109" i="5"/>
  <c r="I110" i="5"/>
  <c r="G110" i="5"/>
  <c r="J110" i="5"/>
  <c r="I111" i="5"/>
  <c r="G111" i="5"/>
  <c r="J111" i="5"/>
  <c r="I112" i="5"/>
  <c r="G112" i="5"/>
  <c r="J112" i="5"/>
  <c r="I113" i="5"/>
  <c r="G113" i="5"/>
  <c r="J113" i="5"/>
  <c r="I114" i="5"/>
  <c r="G114" i="5"/>
  <c r="J114" i="5"/>
  <c r="I115" i="5"/>
  <c r="G115" i="5"/>
  <c r="J115" i="5"/>
  <c r="I116" i="5"/>
  <c r="G116" i="5"/>
  <c r="J116" i="5"/>
  <c r="I117" i="5"/>
  <c r="G117" i="5"/>
  <c r="J117" i="5"/>
  <c r="I118" i="5"/>
  <c r="G118" i="5"/>
  <c r="J118" i="5"/>
  <c r="I119" i="5"/>
  <c r="G119" i="5"/>
  <c r="J119" i="5"/>
  <c r="I120" i="5"/>
  <c r="G120" i="5"/>
  <c r="J120" i="5"/>
  <c r="I121" i="5"/>
  <c r="G121" i="5"/>
  <c r="J121" i="5"/>
  <c r="I122" i="5"/>
  <c r="G122" i="5"/>
  <c r="J122" i="5"/>
  <c r="I123" i="5"/>
  <c r="G123" i="5"/>
  <c r="J123" i="5"/>
  <c r="I124" i="5"/>
  <c r="G124" i="5"/>
  <c r="J124" i="5"/>
  <c r="I125" i="5"/>
  <c r="G125" i="5"/>
  <c r="J125" i="5"/>
  <c r="I126" i="5"/>
  <c r="G126" i="5"/>
  <c r="J126" i="5"/>
  <c r="I127" i="5"/>
  <c r="G127" i="5"/>
  <c r="J127" i="5"/>
  <c r="I128" i="5"/>
  <c r="G128" i="5"/>
  <c r="J128" i="5"/>
  <c r="I129" i="5"/>
  <c r="G129" i="5"/>
  <c r="J129" i="5"/>
  <c r="I130" i="5"/>
  <c r="G130" i="5"/>
  <c r="J130" i="5"/>
  <c r="I131" i="5"/>
  <c r="G131" i="5"/>
  <c r="J131" i="5"/>
  <c r="I132" i="5"/>
  <c r="G132" i="5"/>
  <c r="J132" i="5"/>
  <c r="I133" i="5"/>
  <c r="G133" i="5"/>
  <c r="J133" i="5"/>
  <c r="I134" i="5"/>
  <c r="G134" i="5"/>
  <c r="J134" i="5"/>
  <c r="I135" i="5"/>
  <c r="G135" i="5"/>
  <c r="J135" i="5"/>
  <c r="I136" i="5"/>
  <c r="G136" i="5"/>
  <c r="J136" i="5"/>
  <c r="I137" i="5"/>
  <c r="G137" i="5"/>
  <c r="J137" i="5"/>
  <c r="I138" i="5"/>
  <c r="G138" i="5"/>
  <c r="J138" i="5"/>
  <c r="I139" i="5"/>
  <c r="G139" i="5"/>
  <c r="J139" i="5"/>
  <c r="I140" i="5"/>
  <c r="G140" i="5"/>
  <c r="J140" i="5"/>
  <c r="I141" i="5"/>
  <c r="G141" i="5"/>
  <c r="J141" i="5"/>
  <c r="I142" i="5"/>
  <c r="G142" i="5"/>
  <c r="J142" i="5"/>
  <c r="I143" i="5"/>
  <c r="G143" i="5"/>
  <c r="J143" i="5"/>
  <c r="I144" i="5"/>
  <c r="G144" i="5"/>
  <c r="J144" i="5"/>
  <c r="I145" i="5"/>
  <c r="G145" i="5"/>
  <c r="J145" i="5"/>
  <c r="I146" i="5"/>
  <c r="G146" i="5"/>
  <c r="J146" i="5"/>
  <c r="I147" i="5"/>
  <c r="G147" i="5"/>
  <c r="J147" i="5"/>
  <c r="I148" i="5"/>
  <c r="G148" i="5"/>
  <c r="J148" i="5"/>
  <c r="I149" i="5"/>
  <c r="G149" i="5"/>
  <c r="J149" i="5"/>
  <c r="I150" i="5"/>
  <c r="G150" i="5"/>
  <c r="J150" i="5"/>
  <c r="I151" i="5"/>
  <c r="G151" i="5"/>
  <c r="J151" i="5"/>
  <c r="I152" i="5"/>
  <c r="G152" i="5"/>
  <c r="J152" i="5"/>
  <c r="I153" i="5"/>
  <c r="G153" i="5"/>
  <c r="J153" i="5"/>
  <c r="I154" i="5"/>
  <c r="G154" i="5"/>
  <c r="J154" i="5"/>
  <c r="I155" i="5"/>
  <c r="G155" i="5"/>
  <c r="J155" i="5"/>
  <c r="I156" i="5"/>
  <c r="G156" i="5"/>
  <c r="J156" i="5"/>
  <c r="I157" i="5"/>
  <c r="G157" i="5"/>
  <c r="J157" i="5"/>
  <c r="I158" i="5"/>
  <c r="G158" i="5"/>
  <c r="J158" i="5"/>
  <c r="I159" i="5"/>
  <c r="G159" i="5"/>
  <c r="J159" i="5"/>
  <c r="I160" i="5"/>
  <c r="G160" i="5"/>
  <c r="J160" i="5"/>
  <c r="I161" i="5"/>
  <c r="G161" i="5"/>
  <c r="J161" i="5"/>
  <c r="I162" i="5"/>
  <c r="G162" i="5"/>
  <c r="J162" i="5"/>
  <c r="I163" i="5"/>
  <c r="G163" i="5"/>
  <c r="J163" i="5"/>
  <c r="I164" i="5"/>
  <c r="G164" i="5"/>
  <c r="J164" i="5"/>
  <c r="I165" i="5"/>
  <c r="G165" i="5"/>
  <c r="J165" i="5"/>
  <c r="I166" i="5"/>
  <c r="G166" i="5"/>
  <c r="J166" i="5"/>
  <c r="I167" i="5"/>
  <c r="G167" i="5"/>
  <c r="J167" i="5"/>
  <c r="I168" i="5"/>
  <c r="G168" i="5"/>
  <c r="J168" i="5"/>
  <c r="I169" i="5"/>
  <c r="G169" i="5"/>
  <c r="J169" i="5"/>
  <c r="I170" i="5"/>
  <c r="G170" i="5"/>
  <c r="J170" i="5"/>
  <c r="I171" i="5"/>
  <c r="G171" i="5"/>
  <c r="J171" i="5"/>
  <c r="I172" i="5"/>
  <c r="G172" i="5"/>
  <c r="J172" i="5"/>
  <c r="I173" i="5"/>
  <c r="G173" i="5"/>
  <c r="J173" i="5"/>
  <c r="I174" i="5"/>
  <c r="G174" i="5"/>
  <c r="J174" i="5"/>
  <c r="I175" i="5"/>
  <c r="G175" i="5"/>
  <c r="J175" i="5"/>
  <c r="I176" i="5"/>
  <c r="G176" i="5"/>
  <c r="J176" i="5"/>
  <c r="I177" i="5"/>
  <c r="G177" i="5"/>
  <c r="J177" i="5"/>
  <c r="I178" i="5"/>
  <c r="G178" i="5"/>
  <c r="J178" i="5"/>
  <c r="I179" i="5"/>
  <c r="G179" i="5"/>
  <c r="J179" i="5"/>
  <c r="I180" i="5"/>
  <c r="G180" i="5"/>
  <c r="J180" i="5"/>
  <c r="I181" i="5"/>
  <c r="G181" i="5"/>
  <c r="J181" i="5"/>
  <c r="I182" i="5"/>
  <c r="G182" i="5"/>
  <c r="J182" i="5"/>
  <c r="I183" i="5"/>
  <c r="G183" i="5"/>
  <c r="J183" i="5"/>
  <c r="I184" i="5"/>
  <c r="G184" i="5"/>
  <c r="J184" i="5"/>
  <c r="I185" i="5"/>
  <c r="G185" i="5"/>
  <c r="J185" i="5"/>
  <c r="I186" i="5"/>
  <c r="G186" i="5"/>
  <c r="J186" i="5"/>
  <c r="I187" i="5"/>
  <c r="G187" i="5"/>
  <c r="J187" i="5"/>
  <c r="I188" i="5"/>
  <c r="G188" i="5"/>
  <c r="J188" i="5"/>
  <c r="I189" i="5"/>
  <c r="G189" i="5"/>
  <c r="J189" i="5"/>
  <c r="I190" i="5"/>
  <c r="G190" i="5"/>
  <c r="J190" i="5"/>
  <c r="I191" i="5"/>
  <c r="G191" i="5"/>
  <c r="J191" i="5"/>
  <c r="I192" i="5"/>
  <c r="G192" i="5"/>
  <c r="J192" i="5"/>
  <c r="I193" i="5"/>
  <c r="G193" i="5"/>
  <c r="J193" i="5"/>
  <c r="I194" i="5"/>
  <c r="G194" i="5"/>
  <c r="J194" i="5"/>
  <c r="I195" i="5"/>
  <c r="G195" i="5"/>
  <c r="J195" i="5"/>
  <c r="I196" i="5"/>
  <c r="G196" i="5"/>
  <c r="J196" i="5"/>
  <c r="I197" i="5"/>
  <c r="G197" i="5"/>
  <c r="J197" i="5"/>
  <c r="I198" i="5"/>
  <c r="G198" i="5"/>
  <c r="J198" i="5"/>
  <c r="I199" i="5"/>
  <c r="G199" i="5"/>
  <c r="J199" i="5"/>
  <c r="I200" i="5"/>
  <c r="G200" i="5"/>
  <c r="J200" i="5"/>
  <c r="I201" i="5"/>
  <c r="G201" i="5"/>
  <c r="J201" i="5"/>
  <c r="I202" i="5"/>
  <c r="G202" i="5"/>
  <c r="J202" i="5"/>
  <c r="I203" i="5"/>
  <c r="G203" i="5"/>
  <c r="J203" i="5"/>
  <c r="I204" i="5"/>
  <c r="G204" i="5"/>
  <c r="J204" i="5"/>
  <c r="I205" i="5"/>
  <c r="G205" i="5"/>
  <c r="J205" i="5"/>
  <c r="I206" i="5"/>
  <c r="G206" i="5"/>
  <c r="J206" i="5"/>
  <c r="I207" i="5"/>
  <c r="G207" i="5"/>
  <c r="J207" i="5"/>
  <c r="I208" i="5"/>
  <c r="G208" i="5"/>
  <c r="J208" i="5"/>
  <c r="I209" i="5"/>
  <c r="G209" i="5"/>
  <c r="J209" i="5"/>
  <c r="I210" i="5"/>
  <c r="G210" i="5"/>
  <c r="J210" i="5"/>
  <c r="I211" i="5"/>
  <c r="G211" i="5"/>
  <c r="J211" i="5"/>
  <c r="I212" i="5"/>
  <c r="G212" i="5"/>
  <c r="J212" i="5"/>
  <c r="I213" i="5"/>
  <c r="G213" i="5"/>
  <c r="J213" i="5"/>
  <c r="I214" i="5"/>
  <c r="G214" i="5"/>
  <c r="J214" i="5"/>
  <c r="I215" i="5"/>
  <c r="G215" i="5"/>
  <c r="J215" i="5"/>
  <c r="I216" i="5"/>
  <c r="G216" i="5"/>
  <c r="J216" i="5"/>
  <c r="I217" i="5"/>
  <c r="G217" i="5"/>
  <c r="J217" i="5"/>
  <c r="I218" i="5"/>
  <c r="G218" i="5"/>
  <c r="J218" i="5"/>
  <c r="I219" i="5"/>
  <c r="G219" i="5"/>
  <c r="J219" i="5"/>
  <c r="I220" i="5"/>
  <c r="G220" i="5"/>
  <c r="J220" i="5"/>
  <c r="I221" i="5"/>
  <c r="G221" i="5"/>
  <c r="J221" i="5"/>
  <c r="I222" i="5"/>
  <c r="G222" i="5"/>
  <c r="J222" i="5"/>
  <c r="I223" i="5"/>
  <c r="G223" i="5"/>
  <c r="J223" i="5"/>
  <c r="I224" i="5"/>
  <c r="G224" i="5"/>
  <c r="J224" i="5"/>
  <c r="I225" i="5"/>
  <c r="G225" i="5"/>
  <c r="J225" i="5"/>
  <c r="I226" i="5"/>
  <c r="G226" i="5"/>
  <c r="J226" i="5"/>
  <c r="I227" i="5"/>
  <c r="G227" i="5"/>
  <c r="J227" i="5"/>
  <c r="I228" i="5"/>
  <c r="G228" i="5"/>
  <c r="J228" i="5"/>
  <c r="I229" i="5"/>
  <c r="G229" i="5"/>
  <c r="J229" i="5"/>
  <c r="I230" i="5"/>
  <c r="G230" i="5"/>
  <c r="J230" i="5"/>
  <c r="I231" i="5"/>
  <c r="G231" i="5"/>
  <c r="J231" i="5"/>
  <c r="I232" i="5"/>
  <c r="G232" i="5"/>
  <c r="J232" i="5"/>
  <c r="I233" i="5"/>
  <c r="G233" i="5"/>
  <c r="J233" i="5"/>
  <c r="I234" i="5"/>
  <c r="G234" i="5"/>
  <c r="J234" i="5"/>
  <c r="I235" i="5"/>
  <c r="G235" i="5"/>
  <c r="J235" i="5"/>
  <c r="I236" i="5"/>
  <c r="G236" i="5"/>
  <c r="J236" i="5"/>
  <c r="G67" i="5"/>
  <c r="I67" i="5"/>
  <c r="J67" i="5"/>
  <c r="G68" i="5"/>
  <c r="I68" i="5"/>
  <c r="J68" i="5"/>
  <c r="G69" i="5"/>
  <c r="I69" i="5"/>
  <c r="J69" i="5"/>
  <c r="G70" i="5"/>
  <c r="I70" i="5"/>
  <c r="J70" i="5"/>
  <c r="G71" i="5"/>
  <c r="I71" i="5"/>
  <c r="J71" i="5"/>
  <c r="G72" i="5"/>
  <c r="I72" i="5"/>
  <c r="J72" i="5"/>
  <c r="G73" i="5"/>
  <c r="I73" i="5"/>
  <c r="J73" i="5"/>
  <c r="G74" i="5"/>
  <c r="I74" i="5"/>
  <c r="J74" i="5"/>
  <c r="G75" i="5"/>
  <c r="I75" i="5"/>
  <c r="J75" i="5"/>
  <c r="G76" i="5"/>
  <c r="I76" i="5"/>
  <c r="J76" i="5"/>
  <c r="G79" i="5"/>
  <c r="I79" i="5"/>
  <c r="J79" i="5"/>
  <c r="G80" i="5"/>
  <c r="I80" i="5"/>
  <c r="J80" i="5"/>
  <c r="I238" i="5"/>
  <c r="G238" i="5"/>
  <c r="J238" i="5"/>
  <c r="H83" i="5"/>
  <c r="H90" i="5"/>
  <c r="H84" i="5"/>
  <c r="H85" i="5"/>
  <c r="H86" i="5"/>
  <c r="H87" i="5"/>
  <c r="H88" i="5"/>
  <c r="H89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67" i="5"/>
  <c r="H68" i="5"/>
  <c r="H69" i="5"/>
  <c r="H70" i="5"/>
  <c r="H71" i="5"/>
  <c r="H72" i="5"/>
  <c r="H73" i="5"/>
  <c r="H74" i="5"/>
  <c r="H75" i="5"/>
  <c r="H76" i="5"/>
  <c r="H77" i="5"/>
  <c r="H79" i="5"/>
  <c r="H80" i="5"/>
  <c r="H238" i="5"/>
  <c r="K27" i="5"/>
  <c r="A787" i="2"/>
  <c r="F541" i="2"/>
  <c r="A541" i="2"/>
  <c r="F330" i="2"/>
  <c r="A330" i="2"/>
  <c r="D26" i="6"/>
  <c r="D59" i="6"/>
  <c r="D31" i="6"/>
  <c r="D37" i="6"/>
  <c r="D48" i="6"/>
  <c r="D46" i="6"/>
  <c r="D49" i="6"/>
  <c r="D50" i="6"/>
  <c r="D60" i="6"/>
  <c r="D57" i="6"/>
  <c r="D61" i="6"/>
  <c r="D62" i="6"/>
  <c r="D67" i="6"/>
  <c r="D68" i="6"/>
  <c r="E26" i="6"/>
  <c r="E59" i="6"/>
  <c r="E31" i="6"/>
  <c r="E37" i="6"/>
  <c r="E48" i="6"/>
  <c r="E46" i="6"/>
  <c r="E49" i="6"/>
  <c r="E50" i="6"/>
  <c r="E60" i="6"/>
  <c r="E57" i="6"/>
  <c r="E61" i="6"/>
  <c r="E62" i="6"/>
  <c r="F521" i="2"/>
  <c r="A521" i="2"/>
  <c r="F313" i="2"/>
  <c r="A313" i="2"/>
  <c r="M54" i="2"/>
  <c r="M53" i="2"/>
  <c r="D37" i="3"/>
  <c r="D36" i="3"/>
  <c r="D35" i="3"/>
  <c r="D26" i="3"/>
  <c r="D22" i="3"/>
  <c r="D19" i="3"/>
  <c r="D18" i="3"/>
  <c r="K500" i="5"/>
  <c r="I500" i="5"/>
  <c r="H500" i="5"/>
  <c r="G500" i="5"/>
  <c r="K499" i="5"/>
  <c r="I499" i="5"/>
  <c r="H499" i="5"/>
  <c r="G499" i="5"/>
  <c r="K498" i="5"/>
  <c r="I498" i="5"/>
  <c r="H498" i="5"/>
  <c r="G498" i="5"/>
  <c r="K497" i="5"/>
  <c r="I497" i="5"/>
  <c r="H497" i="5"/>
  <c r="G497" i="5"/>
  <c r="K496" i="5"/>
  <c r="I496" i="5"/>
  <c r="G496" i="5"/>
  <c r="J496" i="5"/>
  <c r="H496" i="5"/>
  <c r="K495" i="5"/>
  <c r="I495" i="5"/>
  <c r="H495" i="5"/>
  <c r="G495" i="5"/>
  <c r="K494" i="5"/>
  <c r="I494" i="5"/>
  <c r="G494" i="5"/>
  <c r="J494" i="5"/>
  <c r="H494" i="5"/>
  <c r="K493" i="5"/>
  <c r="I493" i="5"/>
  <c r="G493" i="5"/>
  <c r="J493" i="5"/>
  <c r="H493" i="5"/>
  <c r="K492" i="5"/>
  <c r="I492" i="5"/>
  <c r="G492" i="5"/>
  <c r="J492" i="5"/>
  <c r="H492" i="5"/>
  <c r="K491" i="5"/>
  <c r="I491" i="5"/>
  <c r="G491" i="5"/>
  <c r="J491" i="5"/>
  <c r="H491" i="5"/>
  <c r="K490" i="5"/>
  <c r="I490" i="5"/>
  <c r="G490" i="5"/>
  <c r="J490" i="5"/>
  <c r="H490" i="5"/>
  <c r="K489" i="5"/>
  <c r="I489" i="5"/>
  <c r="G489" i="5"/>
  <c r="J489" i="5"/>
  <c r="H489" i="5"/>
  <c r="K488" i="5"/>
  <c r="I488" i="5"/>
  <c r="G488" i="5"/>
  <c r="J488" i="5"/>
  <c r="H488" i="5"/>
  <c r="K487" i="5"/>
  <c r="I487" i="5"/>
  <c r="H487" i="5"/>
  <c r="G487" i="5"/>
  <c r="J487" i="5"/>
  <c r="K486" i="5"/>
  <c r="I486" i="5"/>
  <c r="H486" i="5"/>
  <c r="G486" i="5"/>
  <c r="K485" i="5"/>
  <c r="I485" i="5"/>
  <c r="H485" i="5"/>
  <c r="G485" i="5"/>
  <c r="K484" i="5"/>
  <c r="I484" i="5"/>
  <c r="G484" i="5"/>
  <c r="J484" i="5"/>
  <c r="H484" i="5"/>
  <c r="K483" i="5"/>
  <c r="I483" i="5"/>
  <c r="H483" i="5"/>
  <c r="G483" i="5"/>
  <c r="K482" i="5"/>
  <c r="I482" i="5"/>
  <c r="H482" i="5"/>
  <c r="G482" i="5"/>
  <c r="K481" i="5"/>
  <c r="I481" i="5"/>
  <c r="H481" i="5"/>
  <c r="G481" i="5"/>
  <c r="K480" i="5"/>
  <c r="I480" i="5"/>
  <c r="G480" i="5"/>
  <c r="J480" i="5"/>
  <c r="H480" i="5"/>
  <c r="K479" i="5"/>
  <c r="I479" i="5"/>
  <c r="H479" i="5"/>
  <c r="G479" i="5"/>
  <c r="K478" i="5"/>
  <c r="I478" i="5"/>
  <c r="G478" i="5"/>
  <c r="J478" i="5"/>
  <c r="H478" i="5"/>
  <c r="K477" i="5"/>
  <c r="I477" i="5"/>
  <c r="G477" i="5"/>
  <c r="J477" i="5"/>
  <c r="H477" i="5"/>
  <c r="K476" i="5"/>
  <c r="I476" i="5"/>
  <c r="G476" i="5"/>
  <c r="J476" i="5"/>
  <c r="H476" i="5"/>
  <c r="K475" i="5"/>
  <c r="I475" i="5"/>
  <c r="G475" i="5"/>
  <c r="J475" i="5"/>
  <c r="H475" i="5"/>
  <c r="K474" i="5"/>
  <c r="I474" i="5"/>
  <c r="G474" i="5"/>
  <c r="J474" i="5"/>
  <c r="H474" i="5"/>
  <c r="K473" i="5"/>
  <c r="I473" i="5"/>
  <c r="G473" i="5"/>
  <c r="J473" i="5"/>
  <c r="H473" i="5"/>
  <c r="K472" i="5"/>
  <c r="I472" i="5"/>
  <c r="H472" i="5"/>
  <c r="G472" i="5"/>
  <c r="J472" i="5"/>
  <c r="K471" i="5"/>
  <c r="I471" i="5"/>
  <c r="H471" i="5"/>
  <c r="G471" i="5"/>
  <c r="J471" i="5"/>
  <c r="K470" i="5"/>
  <c r="I470" i="5"/>
  <c r="H470" i="5"/>
  <c r="G470" i="5"/>
  <c r="K469" i="5"/>
  <c r="I469" i="5"/>
  <c r="H469" i="5"/>
  <c r="G469" i="5"/>
  <c r="K468" i="5"/>
  <c r="I468" i="5"/>
  <c r="H468" i="5"/>
  <c r="G468" i="5"/>
  <c r="K467" i="5"/>
  <c r="I467" i="5"/>
  <c r="H467" i="5"/>
  <c r="G467" i="5"/>
  <c r="K466" i="5"/>
  <c r="I466" i="5"/>
  <c r="H466" i="5"/>
  <c r="G466" i="5"/>
  <c r="K465" i="5"/>
  <c r="I465" i="5"/>
  <c r="H465" i="5"/>
  <c r="G465" i="5"/>
  <c r="K464" i="5"/>
  <c r="I464" i="5"/>
  <c r="G464" i="5"/>
  <c r="J464" i="5"/>
  <c r="H464" i="5"/>
  <c r="K463" i="5"/>
  <c r="I463" i="5"/>
  <c r="H463" i="5"/>
  <c r="G463" i="5"/>
  <c r="K462" i="5"/>
  <c r="I462" i="5"/>
  <c r="G462" i="5"/>
  <c r="J462" i="5"/>
  <c r="H462" i="5"/>
  <c r="K461" i="5"/>
  <c r="I461" i="5"/>
  <c r="G461" i="5"/>
  <c r="J461" i="5"/>
  <c r="H461" i="5"/>
  <c r="K460" i="5"/>
  <c r="I460" i="5"/>
  <c r="G460" i="5"/>
  <c r="J460" i="5"/>
  <c r="H460" i="5"/>
  <c r="K459" i="5"/>
  <c r="I459" i="5"/>
  <c r="G459" i="5"/>
  <c r="J459" i="5"/>
  <c r="H459" i="5"/>
  <c r="K458" i="5"/>
  <c r="I458" i="5"/>
  <c r="G458" i="5"/>
  <c r="J458" i="5"/>
  <c r="H458" i="5"/>
  <c r="K457" i="5"/>
  <c r="I457" i="5"/>
  <c r="G457" i="5"/>
  <c r="J457" i="5"/>
  <c r="H457" i="5"/>
  <c r="K456" i="5"/>
  <c r="I456" i="5"/>
  <c r="G456" i="5"/>
  <c r="J456" i="5"/>
  <c r="H456" i="5"/>
  <c r="K455" i="5"/>
  <c r="I455" i="5"/>
  <c r="H455" i="5"/>
  <c r="G455" i="5"/>
  <c r="J455" i="5"/>
  <c r="K454" i="5"/>
  <c r="I454" i="5"/>
  <c r="H454" i="5"/>
  <c r="G454" i="5"/>
  <c r="K453" i="5"/>
  <c r="I453" i="5"/>
  <c r="H453" i="5"/>
  <c r="G453" i="5"/>
  <c r="K452" i="5"/>
  <c r="I452" i="5"/>
  <c r="G452" i="5"/>
  <c r="J452" i="5"/>
  <c r="H452" i="5"/>
  <c r="K451" i="5"/>
  <c r="I451" i="5"/>
  <c r="H451" i="5"/>
  <c r="G451" i="5"/>
  <c r="K450" i="5"/>
  <c r="I450" i="5"/>
  <c r="H450" i="5"/>
  <c r="G450" i="5"/>
  <c r="K449" i="5"/>
  <c r="I449" i="5"/>
  <c r="H449" i="5"/>
  <c r="G449" i="5"/>
  <c r="K448" i="5"/>
  <c r="I448" i="5"/>
  <c r="G448" i="5"/>
  <c r="J448" i="5"/>
  <c r="H448" i="5"/>
  <c r="K447" i="5"/>
  <c r="I447" i="5"/>
  <c r="H447" i="5"/>
  <c r="G447" i="5"/>
  <c r="K446" i="5"/>
  <c r="I446" i="5"/>
  <c r="G446" i="5"/>
  <c r="J446" i="5"/>
  <c r="H446" i="5"/>
  <c r="K445" i="5"/>
  <c r="I445" i="5"/>
  <c r="G445" i="5"/>
  <c r="J445" i="5"/>
  <c r="H445" i="5"/>
  <c r="K444" i="5"/>
  <c r="I444" i="5"/>
  <c r="G444" i="5"/>
  <c r="J444" i="5"/>
  <c r="H444" i="5"/>
  <c r="K443" i="5"/>
  <c r="I443" i="5"/>
  <c r="G443" i="5"/>
  <c r="J443" i="5"/>
  <c r="H443" i="5"/>
  <c r="K442" i="5"/>
  <c r="I442" i="5"/>
  <c r="G442" i="5"/>
  <c r="J442" i="5"/>
  <c r="H442" i="5"/>
  <c r="K441" i="5"/>
  <c r="I441" i="5"/>
  <c r="G441" i="5"/>
  <c r="J441" i="5"/>
  <c r="H441" i="5"/>
  <c r="K440" i="5"/>
  <c r="I440" i="5"/>
  <c r="H440" i="5"/>
  <c r="G440" i="5"/>
  <c r="J440" i="5"/>
  <c r="K439" i="5"/>
  <c r="I439" i="5"/>
  <c r="H439" i="5"/>
  <c r="G439" i="5"/>
  <c r="J439" i="5"/>
  <c r="K438" i="5"/>
  <c r="I438" i="5"/>
  <c r="H438" i="5"/>
  <c r="G438" i="5"/>
  <c r="K437" i="5"/>
  <c r="I437" i="5"/>
  <c r="H437" i="5"/>
  <c r="G437" i="5"/>
  <c r="K436" i="5"/>
  <c r="I436" i="5"/>
  <c r="H436" i="5"/>
  <c r="G436" i="5"/>
  <c r="K435" i="5"/>
  <c r="I435" i="5"/>
  <c r="H435" i="5"/>
  <c r="G435" i="5"/>
  <c r="K434" i="5"/>
  <c r="I434" i="5"/>
  <c r="H434" i="5"/>
  <c r="G434" i="5"/>
  <c r="K433" i="5"/>
  <c r="I433" i="5"/>
  <c r="H433" i="5"/>
  <c r="G433" i="5"/>
  <c r="K432" i="5"/>
  <c r="I432" i="5"/>
  <c r="G432" i="5"/>
  <c r="J432" i="5"/>
  <c r="H432" i="5"/>
  <c r="K431" i="5"/>
  <c r="I431" i="5"/>
  <c r="H431" i="5"/>
  <c r="G431" i="5"/>
  <c r="K430" i="5"/>
  <c r="I430" i="5"/>
  <c r="G430" i="5"/>
  <c r="J430" i="5"/>
  <c r="H430" i="5"/>
  <c r="K429" i="5"/>
  <c r="I429" i="5"/>
  <c r="G429" i="5"/>
  <c r="J429" i="5"/>
  <c r="H429" i="5"/>
  <c r="K428" i="5"/>
  <c r="I428" i="5"/>
  <c r="G428" i="5"/>
  <c r="J428" i="5"/>
  <c r="H428" i="5"/>
  <c r="K427" i="5"/>
  <c r="I427" i="5"/>
  <c r="G427" i="5"/>
  <c r="J427" i="5"/>
  <c r="H427" i="5"/>
  <c r="K426" i="5"/>
  <c r="I426" i="5"/>
  <c r="G426" i="5"/>
  <c r="J426" i="5"/>
  <c r="H426" i="5"/>
  <c r="K425" i="5"/>
  <c r="I425" i="5"/>
  <c r="G425" i="5"/>
  <c r="J425" i="5"/>
  <c r="H425" i="5"/>
  <c r="K424" i="5"/>
  <c r="I424" i="5"/>
  <c r="G424" i="5"/>
  <c r="J424" i="5"/>
  <c r="H424" i="5"/>
  <c r="K423" i="5"/>
  <c r="I423" i="5"/>
  <c r="H423" i="5"/>
  <c r="G423" i="5"/>
  <c r="J423" i="5"/>
  <c r="K422" i="5"/>
  <c r="I422" i="5"/>
  <c r="H422" i="5"/>
  <c r="G422" i="5"/>
  <c r="K421" i="5"/>
  <c r="I421" i="5"/>
  <c r="H421" i="5"/>
  <c r="G421" i="5"/>
  <c r="K420" i="5"/>
  <c r="I420" i="5"/>
  <c r="G420" i="5"/>
  <c r="J420" i="5"/>
  <c r="H420" i="5"/>
  <c r="K419" i="5"/>
  <c r="I419" i="5"/>
  <c r="H419" i="5"/>
  <c r="G419" i="5"/>
  <c r="K418" i="5"/>
  <c r="I418" i="5"/>
  <c r="H418" i="5"/>
  <c r="G418" i="5"/>
  <c r="K417" i="5"/>
  <c r="I417" i="5"/>
  <c r="H417" i="5"/>
  <c r="G417" i="5"/>
  <c r="K416" i="5"/>
  <c r="I416" i="5"/>
  <c r="G416" i="5"/>
  <c r="J416" i="5"/>
  <c r="H416" i="5"/>
  <c r="K415" i="5"/>
  <c r="I415" i="5"/>
  <c r="H415" i="5"/>
  <c r="G415" i="5"/>
  <c r="K414" i="5"/>
  <c r="I414" i="5"/>
  <c r="G414" i="5"/>
  <c r="J414" i="5"/>
  <c r="H414" i="5"/>
  <c r="K413" i="5"/>
  <c r="I413" i="5"/>
  <c r="G413" i="5"/>
  <c r="J413" i="5"/>
  <c r="H413" i="5"/>
  <c r="K412" i="5"/>
  <c r="I412" i="5"/>
  <c r="G412" i="5"/>
  <c r="J412" i="5"/>
  <c r="H412" i="5"/>
  <c r="K411" i="5"/>
  <c r="I411" i="5"/>
  <c r="G411" i="5"/>
  <c r="J411" i="5"/>
  <c r="H411" i="5"/>
  <c r="K410" i="5"/>
  <c r="I410" i="5"/>
  <c r="G410" i="5"/>
  <c r="J410" i="5"/>
  <c r="H410" i="5"/>
  <c r="K409" i="5"/>
  <c r="I409" i="5"/>
  <c r="G409" i="5"/>
  <c r="J409" i="5"/>
  <c r="H409" i="5"/>
  <c r="K408" i="5"/>
  <c r="I408" i="5"/>
  <c r="H408" i="5"/>
  <c r="G408" i="5"/>
  <c r="J408" i="5"/>
  <c r="K407" i="5"/>
  <c r="I407" i="5"/>
  <c r="H407" i="5"/>
  <c r="G407" i="5"/>
  <c r="J407" i="5"/>
  <c r="K406" i="5"/>
  <c r="I406" i="5"/>
  <c r="H406" i="5"/>
  <c r="G406" i="5"/>
  <c r="K405" i="5"/>
  <c r="I405" i="5"/>
  <c r="H405" i="5"/>
  <c r="G405" i="5"/>
  <c r="K404" i="5"/>
  <c r="I404" i="5"/>
  <c r="H404" i="5"/>
  <c r="G404" i="5"/>
  <c r="K403" i="5"/>
  <c r="I403" i="5"/>
  <c r="H403" i="5"/>
  <c r="G403" i="5"/>
  <c r="K402" i="5"/>
  <c r="I402" i="5"/>
  <c r="H402" i="5"/>
  <c r="G402" i="5"/>
  <c r="K401" i="5"/>
  <c r="I401" i="5"/>
  <c r="H401" i="5"/>
  <c r="G401" i="5"/>
  <c r="K400" i="5"/>
  <c r="I400" i="5"/>
  <c r="G400" i="5"/>
  <c r="J400" i="5"/>
  <c r="H400" i="5"/>
  <c r="K399" i="5"/>
  <c r="I399" i="5"/>
  <c r="H399" i="5"/>
  <c r="G399" i="5"/>
  <c r="K398" i="5"/>
  <c r="I398" i="5"/>
  <c r="G398" i="5"/>
  <c r="J398" i="5"/>
  <c r="H398" i="5"/>
  <c r="K397" i="5"/>
  <c r="I397" i="5"/>
  <c r="G397" i="5"/>
  <c r="J397" i="5"/>
  <c r="H397" i="5"/>
  <c r="K396" i="5"/>
  <c r="I396" i="5"/>
  <c r="G396" i="5"/>
  <c r="J396" i="5"/>
  <c r="H396" i="5"/>
  <c r="K395" i="5"/>
  <c r="I395" i="5"/>
  <c r="G395" i="5"/>
  <c r="J395" i="5"/>
  <c r="H395" i="5"/>
  <c r="K394" i="5"/>
  <c r="I394" i="5"/>
  <c r="G394" i="5"/>
  <c r="J394" i="5"/>
  <c r="H394" i="5"/>
  <c r="K393" i="5"/>
  <c r="I393" i="5"/>
  <c r="G393" i="5"/>
  <c r="J393" i="5"/>
  <c r="H393" i="5"/>
  <c r="K392" i="5"/>
  <c r="I392" i="5"/>
  <c r="G392" i="5"/>
  <c r="J392" i="5"/>
  <c r="H392" i="5"/>
  <c r="K391" i="5"/>
  <c r="I391" i="5"/>
  <c r="H391" i="5"/>
  <c r="G391" i="5"/>
  <c r="J391" i="5"/>
  <c r="K390" i="5"/>
  <c r="I390" i="5"/>
  <c r="H390" i="5"/>
  <c r="G390" i="5"/>
  <c r="K389" i="5"/>
  <c r="I389" i="5"/>
  <c r="H389" i="5"/>
  <c r="G389" i="5"/>
  <c r="K388" i="5"/>
  <c r="I388" i="5"/>
  <c r="G388" i="5"/>
  <c r="J388" i="5"/>
  <c r="H388" i="5"/>
  <c r="K387" i="5"/>
  <c r="I387" i="5"/>
  <c r="H387" i="5"/>
  <c r="G387" i="5"/>
  <c r="J387" i="5"/>
  <c r="K386" i="5"/>
  <c r="I386" i="5"/>
  <c r="H386" i="5"/>
  <c r="G386" i="5"/>
  <c r="K385" i="5"/>
  <c r="I385" i="5"/>
  <c r="H385" i="5"/>
  <c r="G385" i="5"/>
  <c r="K384" i="5"/>
  <c r="I384" i="5"/>
  <c r="G384" i="5"/>
  <c r="J384" i="5"/>
  <c r="H384" i="5"/>
  <c r="K383" i="5"/>
  <c r="I383" i="5"/>
  <c r="H383" i="5"/>
  <c r="G383" i="5"/>
  <c r="K382" i="5"/>
  <c r="I382" i="5"/>
  <c r="G382" i="5"/>
  <c r="J382" i="5"/>
  <c r="H382" i="5"/>
  <c r="K381" i="5"/>
  <c r="I381" i="5"/>
  <c r="G381" i="5"/>
  <c r="J381" i="5"/>
  <c r="H381" i="5"/>
  <c r="K380" i="5"/>
  <c r="I380" i="5"/>
  <c r="G380" i="5"/>
  <c r="J380" i="5"/>
  <c r="H380" i="5"/>
  <c r="K379" i="5"/>
  <c r="I379" i="5"/>
  <c r="H379" i="5"/>
  <c r="G379" i="5"/>
  <c r="K378" i="5"/>
  <c r="I378" i="5"/>
  <c r="H378" i="5"/>
  <c r="G378" i="5"/>
  <c r="K377" i="5"/>
  <c r="I377" i="5"/>
  <c r="H377" i="5"/>
  <c r="G377" i="5"/>
  <c r="K376" i="5"/>
  <c r="I376" i="5"/>
  <c r="H376" i="5"/>
  <c r="G376" i="5"/>
  <c r="J376" i="5"/>
  <c r="K375" i="5"/>
  <c r="I375" i="5"/>
  <c r="H375" i="5"/>
  <c r="G375" i="5"/>
  <c r="J375" i="5"/>
  <c r="K374" i="5"/>
  <c r="I374" i="5"/>
  <c r="H374" i="5"/>
  <c r="G374" i="5"/>
  <c r="K373" i="5"/>
  <c r="I373" i="5"/>
  <c r="H373" i="5"/>
  <c r="G373" i="5"/>
  <c r="K372" i="5"/>
  <c r="I372" i="5"/>
  <c r="H372" i="5"/>
  <c r="G372" i="5"/>
  <c r="K371" i="5"/>
  <c r="I371" i="5"/>
  <c r="H371" i="5"/>
  <c r="G371" i="5"/>
  <c r="J371" i="5"/>
  <c r="K370" i="5"/>
  <c r="I370" i="5"/>
  <c r="H370" i="5"/>
  <c r="G370" i="5"/>
  <c r="K369" i="5"/>
  <c r="I369" i="5"/>
  <c r="H369" i="5"/>
  <c r="G369" i="5"/>
  <c r="K368" i="5"/>
  <c r="I368" i="5"/>
  <c r="G368" i="5"/>
  <c r="J368" i="5"/>
  <c r="H368" i="5"/>
  <c r="K367" i="5"/>
  <c r="I367" i="5"/>
  <c r="H367" i="5"/>
  <c r="G367" i="5"/>
  <c r="K366" i="5"/>
  <c r="I366" i="5"/>
  <c r="G366" i="5"/>
  <c r="J366" i="5"/>
  <c r="H366" i="5"/>
  <c r="K365" i="5"/>
  <c r="I365" i="5"/>
  <c r="G365" i="5"/>
  <c r="J365" i="5"/>
  <c r="H365" i="5"/>
  <c r="K364" i="5"/>
  <c r="I364" i="5"/>
  <c r="G364" i="5"/>
  <c r="J364" i="5"/>
  <c r="H364" i="5"/>
  <c r="K363" i="5"/>
  <c r="I363" i="5"/>
  <c r="H363" i="5"/>
  <c r="G363" i="5"/>
  <c r="K362" i="5"/>
  <c r="I362" i="5"/>
  <c r="G362" i="5"/>
  <c r="J362" i="5"/>
  <c r="H362" i="5"/>
  <c r="K361" i="5"/>
  <c r="I361" i="5"/>
  <c r="G361" i="5"/>
  <c r="J361" i="5"/>
  <c r="H361" i="5"/>
  <c r="K360" i="5"/>
  <c r="I360" i="5"/>
  <c r="G360" i="5"/>
  <c r="J360" i="5"/>
  <c r="H360" i="5"/>
  <c r="K359" i="5"/>
  <c r="I359" i="5"/>
  <c r="H359" i="5"/>
  <c r="G359" i="5"/>
  <c r="J359" i="5"/>
  <c r="K358" i="5"/>
  <c r="I358" i="5"/>
  <c r="H358" i="5"/>
  <c r="G358" i="5"/>
  <c r="K357" i="5"/>
  <c r="I357" i="5"/>
  <c r="H357" i="5"/>
  <c r="G357" i="5"/>
  <c r="K356" i="5"/>
  <c r="I356" i="5"/>
  <c r="H356" i="5"/>
  <c r="G356" i="5"/>
  <c r="K355" i="5"/>
  <c r="I355" i="5"/>
  <c r="H355" i="5"/>
  <c r="G355" i="5"/>
  <c r="J355" i="5"/>
  <c r="K354" i="5"/>
  <c r="I354" i="5"/>
  <c r="H354" i="5"/>
  <c r="G354" i="5"/>
  <c r="K353" i="5"/>
  <c r="I353" i="5"/>
  <c r="H353" i="5"/>
  <c r="G353" i="5"/>
  <c r="K352" i="5"/>
  <c r="I352" i="5"/>
  <c r="G352" i="5"/>
  <c r="J352" i="5"/>
  <c r="H352" i="5"/>
  <c r="K351" i="5"/>
  <c r="I351" i="5"/>
  <c r="H351" i="5"/>
  <c r="G351" i="5"/>
  <c r="K350" i="5"/>
  <c r="I350" i="5"/>
  <c r="G350" i="5"/>
  <c r="J350" i="5"/>
  <c r="H350" i="5"/>
  <c r="K349" i="5"/>
  <c r="I349" i="5"/>
  <c r="G349" i="5"/>
  <c r="J349" i="5"/>
  <c r="H349" i="5"/>
  <c r="K348" i="5"/>
  <c r="I348" i="5"/>
  <c r="G348" i="5"/>
  <c r="J348" i="5"/>
  <c r="H348" i="5"/>
  <c r="K347" i="5"/>
  <c r="I347" i="5"/>
  <c r="H347" i="5"/>
  <c r="G347" i="5"/>
  <c r="K346" i="5"/>
  <c r="I346" i="5"/>
  <c r="G346" i="5"/>
  <c r="J346" i="5"/>
  <c r="H346" i="5"/>
  <c r="K345" i="5"/>
  <c r="I345" i="5"/>
  <c r="G345" i="5"/>
  <c r="J345" i="5"/>
  <c r="H345" i="5"/>
  <c r="K344" i="5"/>
  <c r="I344" i="5"/>
  <c r="G344" i="5"/>
  <c r="J344" i="5"/>
  <c r="H344" i="5"/>
  <c r="K343" i="5"/>
  <c r="I343" i="5"/>
  <c r="H343" i="5"/>
  <c r="G343" i="5"/>
  <c r="J343" i="5"/>
  <c r="K342" i="5"/>
  <c r="I342" i="5"/>
  <c r="H342" i="5"/>
  <c r="G342" i="5"/>
  <c r="K341" i="5"/>
  <c r="I341" i="5"/>
  <c r="H341" i="5"/>
  <c r="G341" i="5"/>
  <c r="K340" i="5"/>
  <c r="I340" i="5"/>
  <c r="G340" i="5"/>
  <c r="J340" i="5"/>
  <c r="H340" i="5"/>
  <c r="K339" i="5"/>
  <c r="I339" i="5"/>
  <c r="H339" i="5"/>
  <c r="G339" i="5"/>
  <c r="K338" i="5"/>
  <c r="I338" i="5"/>
  <c r="G338" i="5"/>
  <c r="J338" i="5"/>
  <c r="H338" i="5"/>
  <c r="K337" i="5"/>
  <c r="I337" i="5"/>
  <c r="G337" i="5"/>
  <c r="J337" i="5"/>
  <c r="H337" i="5"/>
  <c r="K336" i="5"/>
  <c r="I336" i="5"/>
  <c r="G336" i="5"/>
  <c r="J336" i="5"/>
  <c r="H336" i="5"/>
  <c r="K335" i="5"/>
  <c r="I335" i="5"/>
  <c r="H335" i="5"/>
  <c r="G335" i="5"/>
  <c r="K334" i="5"/>
  <c r="I334" i="5"/>
  <c r="G334" i="5"/>
  <c r="J334" i="5"/>
  <c r="H334" i="5"/>
  <c r="K333" i="5"/>
  <c r="I333" i="5"/>
  <c r="G333" i="5"/>
  <c r="J333" i="5"/>
  <c r="H333" i="5"/>
  <c r="K332" i="5"/>
  <c r="I332" i="5"/>
  <c r="G332" i="5"/>
  <c r="J332" i="5"/>
  <c r="H332" i="5"/>
  <c r="K331" i="5"/>
  <c r="I331" i="5"/>
  <c r="H331" i="5"/>
  <c r="G331" i="5"/>
  <c r="J331" i="5"/>
  <c r="K330" i="5"/>
  <c r="I330" i="5"/>
  <c r="H330" i="5"/>
  <c r="G330" i="5"/>
  <c r="K329" i="5"/>
  <c r="I329" i="5"/>
  <c r="H329" i="5"/>
  <c r="G329" i="5"/>
  <c r="K328" i="5"/>
  <c r="I328" i="5"/>
  <c r="G328" i="5"/>
  <c r="J328" i="5"/>
  <c r="H328" i="5"/>
  <c r="K327" i="5"/>
  <c r="I327" i="5"/>
  <c r="H327" i="5"/>
  <c r="G327" i="5"/>
  <c r="J327" i="5"/>
  <c r="K326" i="5"/>
  <c r="I326" i="5"/>
  <c r="H326" i="5"/>
  <c r="G326" i="5"/>
  <c r="K325" i="5"/>
  <c r="I325" i="5"/>
  <c r="H325" i="5"/>
  <c r="G325" i="5"/>
  <c r="K324" i="5"/>
  <c r="I324" i="5"/>
  <c r="G324" i="5"/>
  <c r="J324" i="5"/>
  <c r="H324" i="5"/>
  <c r="K323" i="5"/>
  <c r="I323" i="5"/>
  <c r="H323" i="5"/>
  <c r="G323" i="5"/>
  <c r="K322" i="5"/>
  <c r="I322" i="5"/>
  <c r="G322" i="5"/>
  <c r="J322" i="5"/>
  <c r="H322" i="5"/>
  <c r="K321" i="5"/>
  <c r="I321" i="5"/>
  <c r="G321" i="5"/>
  <c r="J321" i="5"/>
  <c r="H321" i="5"/>
  <c r="K320" i="5"/>
  <c r="I320" i="5"/>
  <c r="G320" i="5"/>
  <c r="J320" i="5"/>
  <c r="H320" i="5"/>
  <c r="K319" i="5"/>
  <c r="I319" i="5"/>
  <c r="H319" i="5"/>
  <c r="G319" i="5"/>
  <c r="K318" i="5"/>
  <c r="I318" i="5"/>
  <c r="G318" i="5"/>
  <c r="J318" i="5"/>
  <c r="H318" i="5"/>
  <c r="K317" i="5"/>
  <c r="I317" i="5"/>
  <c r="G317" i="5"/>
  <c r="J317" i="5"/>
  <c r="H317" i="5"/>
  <c r="K316" i="5"/>
  <c r="I316" i="5"/>
  <c r="G316" i="5"/>
  <c r="J316" i="5"/>
  <c r="H316" i="5"/>
  <c r="K315" i="5"/>
  <c r="I315" i="5"/>
  <c r="H315" i="5"/>
  <c r="G315" i="5"/>
  <c r="J315" i="5"/>
  <c r="K314" i="5"/>
  <c r="I314" i="5"/>
  <c r="H314" i="5"/>
  <c r="G314" i="5"/>
  <c r="K313" i="5"/>
  <c r="I313" i="5"/>
  <c r="H313" i="5"/>
  <c r="G313" i="5"/>
  <c r="K312" i="5"/>
  <c r="I312" i="5"/>
  <c r="H312" i="5"/>
  <c r="G312" i="5"/>
  <c r="J312" i="5"/>
  <c r="K311" i="5"/>
  <c r="I311" i="5"/>
  <c r="H311" i="5"/>
  <c r="G311" i="5"/>
  <c r="J311" i="5"/>
  <c r="K310" i="5"/>
  <c r="I310" i="5"/>
  <c r="H310" i="5"/>
  <c r="G310" i="5"/>
  <c r="K309" i="5"/>
  <c r="I309" i="5"/>
  <c r="H309" i="5"/>
  <c r="G309" i="5"/>
  <c r="K308" i="5"/>
  <c r="I308" i="5"/>
  <c r="H308" i="5"/>
  <c r="G308" i="5"/>
  <c r="K307" i="5"/>
  <c r="I307" i="5"/>
  <c r="H307" i="5"/>
  <c r="G307" i="5"/>
  <c r="J307" i="5"/>
  <c r="K306" i="5"/>
  <c r="I306" i="5"/>
  <c r="H306" i="5"/>
  <c r="G306" i="5"/>
  <c r="K305" i="5"/>
  <c r="I305" i="5"/>
  <c r="H305" i="5"/>
  <c r="G305" i="5"/>
  <c r="K304" i="5"/>
  <c r="I304" i="5"/>
  <c r="G304" i="5"/>
  <c r="J304" i="5"/>
  <c r="H304" i="5"/>
  <c r="K303" i="5"/>
  <c r="I303" i="5"/>
  <c r="H303" i="5"/>
  <c r="G303" i="5"/>
  <c r="K302" i="5"/>
  <c r="I302" i="5"/>
  <c r="G302" i="5"/>
  <c r="J302" i="5"/>
  <c r="H302" i="5"/>
  <c r="K301" i="5"/>
  <c r="I301" i="5"/>
  <c r="G301" i="5"/>
  <c r="J301" i="5"/>
  <c r="H301" i="5"/>
  <c r="K300" i="5"/>
  <c r="I300" i="5"/>
  <c r="G300" i="5"/>
  <c r="J300" i="5"/>
  <c r="H300" i="5"/>
  <c r="K299" i="5"/>
  <c r="I299" i="5"/>
  <c r="H299" i="5"/>
  <c r="G299" i="5"/>
  <c r="K298" i="5"/>
  <c r="I298" i="5"/>
  <c r="G298" i="5"/>
  <c r="J298" i="5"/>
  <c r="H298" i="5"/>
  <c r="K297" i="5"/>
  <c r="I297" i="5"/>
  <c r="G297" i="5"/>
  <c r="J297" i="5"/>
  <c r="H297" i="5"/>
  <c r="K296" i="5"/>
  <c r="I296" i="5"/>
  <c r="G296" i="5"/>
  <c r="J296" i="5"/>
  <c r="H296" i="5"/>
  <c r="K295" i="5"/>
  <c r="I295" i="5"/>
  <c r="H295" i="5"/>
  <c r="G295" i="5"/>
  <c r="J295" i="5"/>
  <c r="K294" i="5"/>
  <c r="I294" i="5"/>
  <c r="H294" i="5"/>
  <c r="G294" i="5"/>
  <c r="K293" i="5"/>
  <c r="I293" i="5"/>
  <c r="H293" i="5"/>
  <c r="G293" i="5"/>
  <c r="K292" i="5"/>
  <c r="I292" i="5"/>
  <c r="H292" i="5"/>
  <c r="G292" i="5"/>
  <c r="K291" i="5"/>
  <c r="I291" i="5"/>
  <c r="H291" i="5"/>
  <c r="G291" i="5"/>
  <c r="J291" i="5"/>
  <c r="K290" i="5"/>
  <c r="I290" i="5"/>
  <c r="H290" i="5"/>
  <c r="G290" i="5"/>
  <c r="K289" i="5"/>
  <c r="I289" i="5"/>
  <c r="H289" i="5"/>
  <c r="G289" i="5"/>
  <c r="K288" i="5"/>
  <c r="I288" i="5"/>
  <c r="G288" i="5"/>
  <c r="J288" i="5"/>
  <c r="H288" i="5"/>
  <c r="J305" i="5"/>
  <c r="J308" i="5"/>
  <c r="J329" i="5"/>
  <c r="J339" i="5"/>
  <c r="J369" i="5"/>
  <c r="J372" i="5"/>
  <c r="J299" i="5"/>
  <c r="J306" i="5"/>
  <c r="J330" i="5"/>
  <c r="J363" i="5"/>
  <c r="J370" i="5"/>
  <c r="J404" i="5"/>
  <c r="J436" i="5"/>
  <c r="J468" i="5"/>
  <c r="J289" i="5"/>
  <c r="J290" i="5"/>
  <c r="J292" i="5"/>
  <c r="J313" i="5"/>
  <c r="J314" i="5"/>
  <c r="J323" i="5"/>
  <c r="J347" i="5"/>
  <c r="J353" i="5"/>
  <c r="J354" i="5"/>
  <c r="J356" i="5"/>
  <c r="J377" i="5"/>
  <c r="J378" i="5"/>
  <c r="J379" i="5"/>
  <c r="J385" i="5"/>
  <c r="J386" i="5"/>
  <c r="J401" i="5"/>
  <c r="J402" i="5"/>
  <c r="J403" i="5"/>
  <c r="J417" i="5"/>
  <c r="J418" i="5"/>
  <c r="J419" i="5"/>
  <c r="J433" i="5"/>
  <c r="J434" i="5"/>
  <c r="J435" i="5"/>
  <c r="J449" i="5"/>
  <c r="J450" i="5"/>
  <c r="J451" i="5"/>
  <c r="J465" i="5"/>
  <c r="J466" i="5"/>
  <c r="J467" i="5"/>
  <c r="J481" i="5"/>
  <c r="J482" i="5"/>
  <c r="J483" i="5"/>
  <c r="J497" i="5"/>
  <c r="J498" i="5"/>
  <c r="J499" i="5"/>
  <c r="J500" i="5"/>
  <c r="J293" i="5"/>
  <c r="J294" i="5"/>
  <c r="J303" i="5"/>
  <c r="J309" i="5"/>
  <c r="J310" i="5"/>
  <c r="J319" i="5"/>
  <c r="J325" i="5"/>
  <c r="J326" i="5"/>
  <c r="J335" i="5"/>
  <c r="J341" i="5"/>
  <c r="J342" i="5"/>
  <c r="J351" i="5"/>
  <c r="J357" i="5"/>
  <c r="J358" i="5"/>
  <c r="J367" i="5"/>
  <c r="J373" i="5"/>
  <c r="J374" i="5"/>
  <c r="J383" i="5"/>
  <c r="J389" i="5"/>
  <c r="J390" i="5"/>
  <c r="J399" i="5"/>
  <c r="J405" i="5"/>
  <c r="J406" i="5"/>
  <c r="J415" i="5"/>
  <c r="J421" i="5"/>
  <c r="J422" i="5"/>
  <c r="J431" i="5"/>
  <c r="J437" i="5"/>
  <c r="J438" i="5"/>
  <c r="J447" i="5"/>
  <c r="J453" i="5"/>
  <c r="J454" i="5"/>
  <c r="J463" i="5"/>
  <c r="J469" i="5"/>
  <c r="J470" i="5"/>
  <c r="J479" i="5"/>
  <c r="J485" i="5"/>
  <c r="J486" i="5"/>
  <c r="J495" i="5"/>
  <c r="D33" i="3"/>
  <c r="D125" i="1"/>
  <c r="A511" i="2"/>
  <c r="D124" i="3"/>
  <c r="F126" i="2"/>
  <c r="F125" i="2"/>
  <c r="A125" i="2"/>
  <c r="A126" i="2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F603" i="2"/>
  <c r="F602" i="2"/>
  <c r="A603" i="2"/>
  <c r="A602" i="2"/>
  <c r="F587" i="2"/>
  <c r="A588" i="2"/>
  <c r="A587" i="2"/>
  <c r="F588" i="2"/>
  <c r="F586" i="2"/>
  <c r="F585" i="2"/>
  <c r="F584" i="2"/>
  <c r="F583" i="2"/>
  <c r="F582" i="2"/>
  <c r="F581" i="2"/>
  <c r="F580" i="2"/>
  <c r="F579" i="2"/>
  <c r="A585" i="2"/>
  <c r="A584" i="2"/>
  <c r="A583" i="2"/>
  <c r="A582" i="2"/>
  <c r="A581" i="2"/>
  <c r="A586" i="2"/>
  <c r="A580" i="2"/>
  <c r="A579" i="2"/>
  <c r="F578" i="2"/>
  <c r="F37" i="3"/>
  <c r="E37" i="3"/>
  <c r="F577" i="2"/>
  <c r="F576" i="2"/>
  <c r="F575" i="2"/>
  <c r="F574" i="2"/>
  <c r="F573" i="2"/>
  <c r="F572" i="2"/>
  <c r="F571" i="2"/>
  <c r="F570" i="2"/>
  <c r="F569" i="2"/>
  <c r="A578" i="2"/>
  <c r="A577" i="2"/>
  <c r="A576" i="2"/>
  <c r="A575" i="2"/>
  <c r="A574" i="2"/>
  <c r="A573" i="2"/>
  <c r="A572" i="2"/>
  <c r="A571" i="2"/>
  <c r="A570" i="2"/>
  <c r="A569" i="2"/>
  <c r="D135" i="1"/>
  <c r="D134" i="1"/>
  <c r="D133" i="1"/>
  <c r="A556" i="2"/>
  <c r="A555" i="2"/>
  <c r="A554" i="2"/>
  <c r="A553" i="2"/>
  <c r="A552" i="2"/>
  <c r="F556" i="2"/>
  <c r="F555" i="2"/>
  <c r="F554" i="2"/>
  <c r="F553" i="2"/>
  <c r="F552" i="2"/>
  <c r="A540" i="2"/>
  <c r="A539" i="2"/>
  <c r="A538" i="2"/>
  <c r="F540" i="2"/>
  <c r="F539" i="2"/>
  <c r="F538" i="2"/>
  <c r="D124" i="1"/>
  <c r="A518" i="2"/>
  <c r="A875" i="2"/>
  <c r="F518" i="2"/>
  <c r="F510" i="2"/>
  <c r="A510" i="2"/>
  <c r="F422" i="2"/>
  <c r="A422" i="2"/>
  <c r="F418" i="2"/>
  <c r="A418" i="2"/>
  <c r="D99" i="1"/>
  <c r="F382" i="2"/>
  <c r="F381" i="2"/>
  <c r="A382" i="2"/>
  <c r="A381" i="2"/>
  <c r="G37" i="3"/>
  <c r="H37" i="3"/>
  <c r="D98" i="1"/>
  <c r="D97" i="1"/>
  <c r="D96" i="1"/>
  <c r="D95" i="1"/>
  <c r="D94" i="1"/>
  <c r="F310" i="2"/>
  <c r="F395" i="2"/>
  <c r="F394" i="2"/>
  <c r="F383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A395" i="2"/>
  <c r="A394" i="2"/>
  <c r="A380" i="2"/>
  <c r="A379" i="2"/>
  <c r="A370" i="2"/>
  <c r="A371" i="2"/>
  <c r="A372" i="2"/>
  <c r="A373" i="2"/>
  <c r="A374" i="2"/>
  <c r="A375" i="2"/>
  <c r="A376" i="2"/>
  <c r="A377" i="2"/>
  <c r="A378" i="2"/>
  <c r="A369" i="2"/>
  <c r="F18" i="3"/>
  <c r="E18" i="3"/>
  <c r="A368" i="2"/>
  <c r="A367" i="2"/>
  <c r="A366" i="2"/>
  <c r="A365" i="2"/>
  <c r="A364" i="2"/>
  <c r="A363" i="2"/>
  <c r="A362" i="2"/>
  <c r="A310" i="2"/>
  <c r="G18" i="3"/>
  <c r="H18" i="3"/>
  <c r="A791" i="2"/>
  <c r="A790" i="2"/>
  <c r="F791" i="2"/>
  <c r="F790" i="2"/>
  <c r="F667" i="2"/>
  <c r="A667" i="2"/>
  <c r="F165" i="2"/>
  <c r="F57" i="2"/>
  <c r="F56" i="2"/>
  <c r="A165" i="2"/>
  <c r="A57" i="2"/>
  <c r="A56" i="2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0" i="5"/>
  <c r="I239" i="5"/>
  <c r="I237" i="5"/>
  <c r="I82" i="5"/>
  <c r="I81" i="5"/>
  <c r="I66" i="5"/>
  <c r="F872" i="2"/>
  <c r="A872" i="2"/>
  <c r="F26" i="3"/>
  <c r="E26" i="3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0" i="5"/>
  <c r="H239" i="5"/>
  <c r="H237" i="5"/>
  <c r="H82" i="5"/>
  <c r="H81" i="5"/>
  <c r="H66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0" i="5"/>
  <c r="G239" i="5"/>
  <c r="G237" i="5"/>
  <c r="G82" i="5"/>
  <c r="G81" i="5"/>
  <c r="G66" i="5"/>
  <c r="G26" i="3"/>
  <c r="H26" i="3"/>
  <c r="E33" i="3"/>
  <c r="F517" i="2"/>
  <c r="A517" i="2"/>
  <c r="F309" i="2"/>
  <c r="A309" i="2"/>
  <c r="A311" i="2"/>
  <c r="F311" i="2"/>
  <c r="M74" i="2"/>
  <c r="M73" i="2"/>
  <c r="M83" i="2"/>
  <c r="M81" i="2"/>
  <c r="M80" i="2"/>
  <c r="M69" i="2"/>
  <c r="M68" i="2"/>
  <c r="M66" i="2"/>
  <c r="M65" i="2"/>
  <c r="A77" i="2"/>
  <c r="F77" i="2"/>
  <c r="M59" i="2"/>
  <c r="M58" i="2"/>
  <c r="M52" i="2"/>
  <c r="M51" i="2"/>
  <c r="M50" i="2"/>
  <c r="M49" i="2"/>
  <c r="M48" i="2"/>
  <c r="M44" i="2"/>
  <c r="M43" i="2"/>
  <c r="M39" i="2"/>
  <c r="M38" i="2"/>
  <c r="M37" i="2"/>
  <c r="M36" i="2"/>
  <c r="M35" i="2"/>
  <c r="M34" i="2"/>
  <c r="M33" i="2"/>
  <c r="M32" i="2"/>
  <c r="M30" i="2"/>
  <c r="M29" i="2"/>
  <c r="M28" i="2"/>
  <c r="M27" i="2"/>
  <c r="M26" i="2"/>
  <c r="M25" i="2"/>
  <c r="M24" i="2"/>
  <c r="M21" i="2"/>
  <c r="M20" i="2"/>
  <c r="I13" i="2"/>
  <c r="C14" i="5"/>
  <c r="C13" i="5"/>
  <c r="I12" i="2"/>
  <c r="D109" i="3"/>
  <c r="F786" i="2"/>
  <c r="A786" i="2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F33" i="3"/>
  <c r="G33" i="3"/>
  <c r="H33" i="3"/>
  <c r="F15" i="6"/>
  <c r="K279" i="5"/>
  <c r="K278" i="5"/>
  <c r="K277" i="5"/>
  <c r="K276" i="5"/>
  <c r="J276" i="5"/>
  <c r="K275" i="5"/>
  <c r="K274" i="5"/>
  <c r="K273" i="5"/>
  <c r="K272" i="5"/>
  <c r="K271" i="5"/>
  <c r="K270" i="5"/>
  <c r="K269" i="5"/>
  <c r="K268" i="5"/>
  <c r="K267" i="5"/>
  <c r="K266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83" i="5"/>
  <c r="J283" i="5"/>
  <c r="K282" i="5"/>
  <c r="K281" i="5"/>
  <c r="K280" i="5"/>
  <c r="K265" i="5"/>
  <c r="J265" i="5"/>
  <c r="K264" i="5"/>
  <c r="K263" i="5"/>
  <c r="K262" i="5"/>
  <c r="K261" i="5"/>
  <c r="J261" i="5"/>
  <c r="K260" i="5"/>
  <c r="K259" i="5"/>
  <c r="K258" i="5"/>
  <c r="K257" i="5"/>
  <c r="J257" i="5"/>
  <c r="K256" i="5"/>
  <c r="K255" i="5"/>
  <c r="K254" i="5"/>
  <c r="K253" i="5"/>
  <c r="J253" i="5"/>
  <c r="K252" i="5"/>
  <c r="K251" i="5"/>
  <c r="K250" i="5"/>
  <c r="K249" i="5"/>
  <c r="J249" i="5"/>
  <c r="K248" i="5"/>
  <c r="K247" i="5"/>
  <c r="K246" i="5"/>
  <c r="K245" i="5"/>
  <c r="J245" i="5"/>
  <c r="K244" i="5"/>
  <c r="K243" i="5"/>
  <c r="K242" i="5"/>
  <c r="K241" i="5"/>
  <c r="K240" i="5"/>
  <c r="K239" i="5"/>
  <c r="K238" i="5"/>
  <c r="K237" i="5"/>
  <c r="J237" i="5"/>
  <c r="K236" i="5"/>
  <c r="K235" i="5"/>
  <c r="D131" i="3"/>
  <c r="D59" i="3"/>
  <c r="D58" i="3"/>
  <c r="D57" i="3"/>
  <c r="D56" i="3"/>
  <c r="D53" i="3"/>
  <c r="D54" i="3"/>
  <c r="D111" i="3"/>
  <c r="D45" i="3"/>
  <c r="D44" i="3"/>
  <c r="D43" i="3"/>
  <c r="D42" i="3"/>
  <c r="D41" i="3"/>
  <c r="D40" i="3"/>
  <c r="D39" i="3"/>
  <c r="D33" i="1"/>
  <c r="D32" i="1"/>
  <c r="D31" i="1"/>
  <c r="D30" i="1"/>
  <c r="D29" i="1"/>
  <c r="D28" i="1"/>
  <c r="D27" i="1"/>
  <c r="D12" i="1"/>
  <c r="D11" i="1"/>
  <c r="D10" i="1"/>
  <c r="D9" i="1"/>
  <c r="D8" i="1"/>
  <c r="D7" i="1"/>
  <c r="D6" i="1"/>
  <c r="J82" i="5"/>
  <c r="J267" i="5"/>
  <c r="J271" i="5"/>
  <c r="J279" i="5"/>
  <c r="J280" i="5"/>
  <c r="J269" i="5"/>
  <c r="J273" i="5"/>
  <c r="J275" i="5"/>
  <c r="J258" i="5"/>
  <c r="J262" i="5"/>
  <c r="J268" i="5"/>
  <c r="J272" i="5"/>
  <c r="J242" i="5"/>
  <c r="J246" i="5"/>
  <c r="J250" i="5"/>
  <c r="J254" i="5"/>
  <c r="J282" i="5"/>
  <c r="J81" i="5"/>
  <c r="J266" i="5"/>
  <c r="J270" i="5"/>
  <c r="J274" i="5"/>
  <c r="J278" i="5"/>
  <c r="J277" i="5"/>
  <c r="J66" i="5"/>
  <c r="J240" i="5"/>
  <c r="J244" i="5"/>
  <c r="J248" i="5"/>
  <c r="J252" i="5"/>
  <c r="J256" i="5"/>
  <c r="J260" i="5"/>
  <c r="J264" i="5"/>
  <c r="J239" i="5"/>
  <c r="J243" i="5"/>
  <c r="J247" i="5"/>
  <c r="J251" i="5"/>
  <c r="J255" i="5"/>
  <c r="J259" i="5"/>
  <c r="J263" i="5"/>
  <c r="J281" i="5"/>
  <c r="J54" i="2"/>
  <c r="D21" i="3"/>
  <c r="K287" i="5"/>
  <c r="K286" i="5"/>
  <c r="K285" i="5"/>
  <c r="K284" i="5"/>
  <c r="K234" i="5"/>
  <c r="K233" i="5"/>
  <c r="K232" i="5"/>
  <c r="K231" i="5"/>
  <c r="K230" i="5"/>
  <c r="K229" i="5"/>
  <c r="K228" i="5"/>
  <c r="K227" i="5"/>
  <c r="K226" i="5"/>
  <c r="K225" i="5"/>
  <c r="K224" i="5"/>
  <c r="K223" i="5"/>
  <c r="K222" i="5"/>
  <c r="K221" i="5"/>
  <c r="K220" i="5"/>
  <c r="K219" i="5"/>
  <c r="K218" i="5"/>
  <c r="K217" i="5"/>
  <c r="K216" i="5"/>
  <c r="K215" i="5"/>
  <c r="K214" i="5"/>
  <c r="K213" i="5"/>
  <c r="K212" i="5"/>
  <c r="K211" i="5"/>
  <c r="K210" i="5"/>
  <c r="K209" i="5"/>
  <c r="K208" i="5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26" i="5"/>
  <c r="K25" i="5"/>
  <c r="K24" i="5"/>
  <c r="K23" i="5"/>
  <c r="K22" i="5"/>
  <c r="K21" i="5"/>
  <c r="K20" i="5"/>
  <c r="J284" i="5"/>
  <c r="J286" i="5"/>
  <c r="J285" i="5"/>
  <c r="J287" i="5"/>
  <c r="K13" i="2"/>
  <c r="E14" i="5"/>
  <c r="J69" i="2"/>
  <c r="F123" i="3"/>
  <c r="F119" i="3"/>
  <c r="J83" i="2"/>
  <c r="J68" i="2"/>
  <c r="I65" i="2"/>
  <c r="F136" i="3"/>
  <c r="E53" i="3"/>
  <c r="I66" i="2"/>
  <c r="D171" i="1"/>
  <c r="D123" i="3"/>
  <c r="D122" i="3"/>
  <c r="D121" i="3"/>
  <c r="D120" i="3"/>
  <c r="D117" i="3"/>
  <c r="D116" i="3"/>
  <c r="D28" i="3"/>
  <c r="D27" i="3"/>
  <c r="D29" i="3"/>
  <c r="D30" i="3"/>
  <c r="D12" i="3"/>
  <c r="D118" i="3"/>
  <c r="D114" i="3"/>
  <c r="D24" i="3"/>
  <c r="D10" i="3"/>
  <c r="D103" i="3"/>
  <c r="D115" i="3"/>
  <c r="D119" i="3"/>
  <c r="D143" i="3"/>
  <c r="F873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89" i="2"/>
  <c r="F788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7" i="2"/>
  <c r="F606" i="2"/>
  <c r="F605" i="2"/>
  <c r="F604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1" i="2"/>
  <c r="F550" i="2"/>
  <c r="F549" i="2"/>
  <c r="F548" i="2"/>
  <c r="F547" i="2"/>
  <c r="F546" i="2"/>
  <c r="F545" i="2"/>
  <c r="F544" i="2"/>
  <c r="F543" i="2"/>
  <c r="F542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0" i="2"/>
  <c r="F519" i="2"/>
  <c r="F516" i="2"/>
  <c r="F515" i="2"/>
  <c r="F514" i="2"/>
  <c r="F513" i="2"/>
  <c r="F512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1" i="2"/>
  <c r="F420" i="2"/>
  <c r="F419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399" i="2"/>
  <c r="F398" i="2"/>
  <c r="F397" i="2"/>
  <c r="F396" i="2"/>
  <c r="F393" i="2"/>
  <c r="F392" i="2"/>
  <c r="F391" i="2"/>
  <c r="F390" i="2"/>
  <c r="F389" i="2"/>
  <c r="F388" i="2"/>
  <c r="F387" i="2"/>
  <c r="F386" i="2"/>
  <c r="F385" i="2"/>
  <c r="F384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2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2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3" i="2"/>
  <c r="F132" i="2"/>
  <c r="F131" i="2"/>
  <c r="F130" i="2"/>
  <c r="F129" i="2"/>
  <c r="F128" i="2"/>
  <c r="F127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6" i="2"/>
  <c r="F75" i="2"/>
  <c r="F74" i="2"/>
  <c r="F73" i="2"/>
  <c r="F72" i="2"/>
  <c r="F71" i="2"/>
  <c r="F70" i="2"/>
  <c r="F69" i="2"/>
  <c r="F68" i="2"/>
  <c r="F67" i="2"/>
  <c r="F66" i="2"/>
  <c r="K59" i="2"/>
  <c r="F65" i="2"/>
  <c r="K58" i="2"/>
  <c r="F64" i="2"/>
  <c r="F63" i="2"/>
  <c r="F62" i="2"/>
  <c r="F61" i="2"/>
  <c r="F60" i="2"/>
  <c r="F59" i="2"/>
  <c r="F58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K21" i="2"/>
  <c r="F24" i="2"/>
  <c r="K20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D6" i="3"/>
  <c r="A874" i="2"/>
  <c r="A873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89" i="2"/>
  <c r="A788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1" i="2"/>
  <c r="A550" i="2"/>
  <c r="A549" i="2"/>
  <c r="A548" i="2"/>
  <c r="A547" i="2"/>
  <c r="A546" i="2"/>
  <c r="A545" i="2"/>
  <c r="A544" i="2"/>
  <c r="A543" i="2"/>
  <c r="A542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0" i="2"/>
  <c r="A519" i="2"/>
  <c r="A516" i="2"/>
  <c r="A515" i="2"/>
  <c r="A514" i="2"/>
  <c r="A513" i="2"/>
  <c r="A512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1" i="2"/>
  <c r="A420" i="2"/>
  <c r="A419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3" i="2"/>
  <c r="A392" i="2"/>
  <c r="A391" i="2"/>
  <c r="A390" i="2"/>
  <c r="A389" i="2"/>
  <c r="A388" i="2"/>
  <c r="A387" i="2"/>
  <c r="A386" i="2"/>
  <c r="A385" i="2"/>
  <c r="A384" i="2"/>
  <c r="A383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2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F19" i="3"/>
  <c r="E19" i="3"/>
  <c r="K12" i="2"/>
  <c r="E13" i="5"/>
  <c r="E22" i="3"/>
  <c r="F22" i="3"/>
  <c r="E21" i="3"/>
  <c r="F21" i="3"/>
  <c r="E111" i="3"/>
  <c r="F111" i="3"/>
  <c r="F66" i="6"/>
  <c r="J70" i="2"/>
  <c r="L70" i="2"/>
  <c r="I67" i="2"/>
  <c r="L67" i="2"/>
  <c r="E5" i="5"/>
  <c r="J53" i="2"/>
  <c r="I21" i="2"/>
  <c r="F30" i="3"/>
  <c r="F41" i="3"/>
  <c r="E41" i="3"/>
  <c r="F45" i="3"/>
  <c r="E45" i="3"/>
  <c r="F131" i="3"/>
  <c r="E131" i="3"/>
  <c r="F57" i="3"/>
  <c r="E57" i="3"/>
  <c r="F43" i="3"/>
  <c r="E43" i="3"/>
  <c r="F59" i="3"/>
  <c r="E59" i="3"/>
  <c r="F40" i="3"/>
  <c r="E40" i="3"/>
  <c r="F44" i="3"/>
  <c r="E44" i="3"/>
  <c r="F56" i="3"/>
  <c r="E56" i="3"/>
  <c r="F39" i="3"/>
  <c r="E39" i="3"/>
  <c r="F42" i="3"/>
  <c r="E42" i="3"/>
  <c r="F54" i="3"/>
  <c r="E54" i="3"/>
  <c r="F58" i="3"/>
  <c r="E58" i="3"/>
  <c r="E4" i="5"/>
  <c r="D4" i="5"/>
  <c r="D5" i="5"/>
  <c r="J73" i="2"/>
  <c r="F115" i="3"/>
  <c r="E46" i="3"/>
  <c r="D38" i="3"/>
  <c r="D116" i="1"/>
  <c r="D115" i="1"/>
  <c r="D117" i="1"/>
  <c r="D118" i="1"/>
  <c r="D110" i="1"/>
  <c r="D111" i="1"/>
  <c r="D80" i="1"/>
  <c r="D81" i="1"/>
  <c r="D76" i="1"/>
  <c r="D75" i="1"/>
  <c r="G19" i="3"/>
  <c r="H19" i="3"/>
  <c r="G22" i="3"/>
  <c r="H22" i="3"/>
  <c r="E6" i="5"/>
  <c r="F4" i="5"/>
  <c r="L71" i="2"/>
  <c r="J74" i="2"/>
  <c r="J75" i="2"/>
  <c r="L75" i="2"/>
  <c r="J49" i="2"/>
  <c r="J51" i="2"/>
  <c r="J44" i="2"/>
  <c r="J43" i="2"/>
  <c r="J50" i="2"/>
  <c r="J59" i="2"/>
  <c r="D6" i="5"/>
  <c r="F5" i="5"/>
  <c r="G54" i="3"/>
  <c r="H54" i="3"/>
  <c r="G39" i="3"/>
  <c r="H39" i="3"/>
  <c r="G44" i="3"/>
  <c r="H44" i="3"/>
  <c r="G131" i="3"/>
  <c r="H131" i="3"/>
  <c r="F56" i="6"/>
  <c r="G41" i="3"/>
  <c r="H41" i="3"/>
  <c r="F53" i="3"/>
  <c r="G53" i="3"/>
  <c r="H53" i="3"/>
  <c r="G111" i="3"/>
  <c r="H111" i="3"/>
  <c r="G59" i="3"/>
  <c r="H59" i="3"/>
  <c r="G58" i="3"/>
  <c r="H58" i="3"/>
  <c r="G42" i="3"/>
  <c r="H42" i="3"/>
  <c r="G56" i="3"/>
  <c r="H56" i="3"/>
  <c r="G40" i="3"/>
  <c r="H40" i="3"/>
  <c r="G43" i="3"/>
  <c r="H43" i="3"/>
  <c r="G57" i="3"/>
  <c r="H57" i="3"/>
  <c r="G45" i="3"/>
  <c r="H45" i="3"/>
  <c r="G21" i="3"/>
  <c r="H21" i="3"/>
  <c r="F65" i="6"/>
  <c r="F67" i="6"/>
  <c r="E16" i="3"/>
  <c r="F117" i="3"/>
  <c r="E71" i="3"/>
  <c r="F48" i="3"/>
  <c r="F51" i="3"/>
  <c r="F61" i="3"/>
  <c r="E65" i="3"/>
  <c r="E70" i="3"/>
  <c r="F74" i="3"/>
  <c r="E78" i="3"/>
  <c r="F82" i="3"/>
  <c r="F15" i="3"/>
  <c r="E48" i="3"/>
  <c r="E51" i="3"/>
  <c r="E61" i="3"/>
  <c r="E105" i="3"/>
  <c r="F69" i="3"/>
  <c r="E74" i="3"/>
  <c r="E137" i="3"/>
  <c r="F77" i="3"/>
  <c r="E82" i="3"/>
  <c r="F60" i="3"/>
  <c r="F63" i="3"/>
  <c r="F66" i="3"/>
  <c r="F70" i="3"/>
  <c r="F106" i="3"/>
  <c r="F135" i="3"/>
  <c r="F138" i="3"/>
  <c r="F78" i="3"/>
  <c r="F107" i="3"/>
  <c r="E15" i="3"/>
  <c r="E6" i="3"/>
  <c r="F16" i="3"/>
  <c r="E138" i="3"/>
  <c r="F71" i="3"/>
  <c r="E62" i="3"/>
  <c r="F73" i="3"/>
  <c r="E115" i="3"/>
  <c r="G115" i="3"/>
  <c r="H115" i="3"/>
  <c r="E77" i="3"/>
  <c r="F81" i="3"/>
  <c r="F124" i="3"/>
  <c r="E69" i="3"/>
  <c r="E124" i="3"/>
  <c r="E136" i="3"/>
  <c r="G136" i="3"/>
  <c r="H136" i="3"/>
  <c r="E79" i="3"/>
  <c r="E133" i="3"/>
  <c r="F65" i="3"/>
  <c r="E104" i="3"/>
  <c r="F47" i="3"/>
  <c r="F50" i="3"/>
  <c r="E63" i="3"/>
  <c r="F67" i="3"/>
  <c r="E73" i="3"/>
  <c r="E135" i="3"/>
  <c r="F75" i="3"/>
  <c r="E81" i="3"/>
  <c r="E119" i="3"/>
  <c r="G119" i="3"/>
  <c r="H119" i="3"/>
  <c r="E47" i="3"/>
  <c r="E50" i="3"/>
  <c r="F62" i="3"/>
  <c r="E67" i="3"/>
  <c r="E72" i="3"/>
  <c r="F134" i="3"/>
  <c r="E75" i="3"/>
  <c r="E80" i="3"/>
  <c r="F105" i="3"/>
  <c r="F68" i="3"/>
  <c r="F72" i="3"/>
  <c r="F133" i="3"/>
  <c r="F137" i="3"/>
  <c r="F76" i="3"/>
  <c r="F80" i="3"/>
  <c r="E117" i="3"/>
  <c r="F79" i="3"/>
  <c r="E134" i="3"/>
  <c r="E66" i="3"/>
  <c r="F104" i="3"/>
  <c r="E76" i="3"/>
  <c r="E64" i="3"/>
  <c r="E49" i="3"/>
  <c r="F64" i="3"/>
  <c r="E68" i="3"/>
  <c r="E107" i="3"/>
  <c r="E60" i="3"/>
  <c r="F46" i="3"/>
  <c r="G46" i="3"/>
  <c r="H46" i="3"/>
  <c r="E106" i="3"/>
  <c r="F49" i="3"/>
  <c r="E12" i="3"/>
  <c r="E116" i="3"/>
  <c r="E120" i="3"/>
  <c r="E27" i="3"/>
  <c r="E30" i="3"/>
  <c r="G30" i="3"/>
  <c r="H30" i="3"/>
  <c r="E123" i="3"/>
  <c r="G123" i="3"/>
  <c r="H123" i="3"/>
  <c r="E122" i="3"/>
  <c r="E29" i="3"/>
  <c r="E118" i="3"/>
  <c r="E24" i="3"/>
  <c r="E114" i="3"/>
  <c r="E10" i="3"/>
  <c r="E25" i="3"/>
  <c r="E121" i="3"/>
  <c r="E28" i="3"/>
  <c r="F25" i="3"/>
  <c r="F118" i="3"/>
  <c r="F24" i="3"/>
  <c r="F122" i="3"/>
  <c r="F29" i="3"/>
  <c r="F116" i="3"/>
  <c r="F12" i="3"/>
  <c r="F120" i="3"/>
  <c r="F27" i="3"/>
  <c r="F28" i="3"/>
  <c r="F121" i="3"/>
  <c r="F10" i="3"/>
  <c r="G10" i="3"/>
  <c r="H10" i="3"/>
  <c r="F114" i="3"/>
  <c r="E11" i="3"/>
  <c r="E7" i="3"/>
  <c r="E31" i="3"/>
  <c r="F31" i="3"/>
  <c r="F13" i="3"/>
  <c r="E13" i="3"/>
  <c r="F11" i="3"/>
  <c r="E143" i="3"/>
  <c r="E20" i="3"/>
  <c r="F20" i="3"/>
  <c r="D105" i="1"/>
  <c r="D104" i="1"/>
  <c r="D106" i="1"/>
  <c r="D32" i="3"/>
  <c r="D140" i="3"/>
  <c r="D138" i="3"/>
  <c r="D137" i="3"/>
  <c r="D136" i="3"/>
  <c r="D135" i="3"/>
  <c r="D134" i="3"/>
  <c r="D133" i="3"/>
  <c r="D132" i="3"/>
  <c r="D113" i="3"/>
  <c r="D112" i="3"/>
  <c r="D130" i="3"/>
  <c r="D128" i="3"/>
  <c r="D126" i="3"/>
  <c r="D107" i="3"/>
  <c r="D106" i="3"/>
  <c r="D105" i="3"/>
  <c r="D104" i="3"/>
  <c r="D101" i="3"/>
  <c r="D100" i="3"/>
  <c r="D99" i="3"/>
  <c r="D98" i="3"/>
  <c r="D96" i="3"/>
  <c r="D95" i="3"/>
  <c r="D94" i="3"/>
  <c r="D93" i="3"/>
  <c r="D92" i="3"/>
  <c r="D91" i="3"/>
  <c r="D90" i="3"/>
  <c r="D89" i="3"/>
  <c r="D88" i="3"/>
  <c r="D87" i="3"/>
  <c r="D86" i="3"/>
  <c r="D84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5" i="3"/>
  <c r="D52" i="3"/>
  <c r="D51" i="3"/>
  <c r="D50" i="3"/>
  <c r="D49" i="3"/>
  <c r="D48" i="3"/>
  <c r="D47" i="3"/>
  <c r="D46" i="3"/>
  <c r="D34" i="3"/>
  <c r="D31" i="3"/>
  <c r="D25" i="3"/>
  <c r="D20" i="3"/>
  <c r="D17" i="3"/>
  <c r="D16" i="3"/>
  <c r="D15" i="3"/>
  <c r="D14" i="3"/>
  <c r="D13" i="3"/>
  <c r="D11" i="3"/>
  <c r="D9" i="3"/>
  <c r="D8" i="3"/>
  <c r="D7" i="3"/>
  <c r="D4" i="3"/>
  <c r="D176" i="1"/>
  <c r="D175" i="1"/>
  <c r="D174" i="1"/>
  <c r="D173" i="1"/>
  <c r="D172" i="1"/>
  <c r="D170" i="1"/>
  <c r="D169" i="1"/>
  <c r="D168" i="1"/>
  <c r="D167" i="1"/>
  <c r="D166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36" i="1"/>
  <c r="D132" i="1"/>
  <c r="D131" i="1"/>
  <c r="D130" i="1"/>
  <c r="D129" i="1"/>
  <c r="D128" i="1"/>
  <c r="D127" i="1"/>
  <c r="D126" i="1"/>
  <c r="D123" i="1"/>
  <c r="D122" i="1"/>
  <c r="D121" i="1"/>
  <c r="D120" i="1"/>
  <c r="D119" i="1"/>
  <c r="D114" i="1"/>
  <c r="D113" i="1"/>
  <c r="D112" i="1"/>
  <c r="D109" i="1"/>
  <c r="D107" i="1"/>
  <c r="D103" i="1"/>
  <c r="D102" i="1"/>
  <c r="D101" i="1"/>
  <c r="D100" i="1"/>
  <c r="D93" i="1"/>
  <c r="D92" i="1"/>
  <c r="D91" i="1"/>
  <c r="D90" i="1"/>
  <c r="D89" i="1"/>
  <c r="D88" i="1"/>
  <c r="D87" i="1"/>
  <c r="D86" i="1"/>
  <c r="D85" i="1"/>
  <c r="D84" i="1"/>
  <c r="D83" i="1"/>
  <c r="D82" i="1"/>
  <c r="D79" i="1"/>
  <c r="D78" i="1"/>
  <c r="D77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20" i="1"/>
  <c r="D19" i="1"/>
  <c r="D18" i="1"/>
  <c r="D17" i="1"/>
  <c r="D16" i="1"/>
  <c r="D15" i="1"/>
  <c r="D14" i="1"/>
  <c r="D34" i="1"/>
  <c r="D26" i="1"/>
  <c r="D25" i="1"/>
  <c r="D24" i="1"/>
  <c r="D23" i="1"/>
  <c r="D22" i="1"/>
  <c r="D21" i="1"/>
  <c r="D13" i="1"/>
  <c r="D5" i="1"/>
  <c r="D4" i="1"/>
  <c r="F25" i="6"/>
  <c r="F45" i="6"/>
  <c r="F10" i="6"/>
  <c r="G133" i="3"/>
  <c r="H133" i="3"/>
  <c r="G78" i="3"/>
  <c r="H78" i="3"/>
  <c r="G137" i="3"/>
  <c r="H137" i="3"/>
  <c r="G62" i="3"/>
  <c r="H62" i="3"/>
  <c r="E86" i="3"/>
  <c r="F6" i="5"/>
  <c r="G116" i="3"/>
  <c r="H116" i="3"/>
  <c r="L76" i="2"/>
  <c r="J45" i="2"/>
  <c r="J48" i="2"/>
  <c r="J25" i="2"/>
  <c r="I20" i="2"/>
  <c r="I22" i="2"/>
  <c r="L22" i="2"/>
  <c r="J30" i="2"/>
  <c r="J24" i="2"/>
  <c r="J27" i="2"/>
  <c r="J33" i="2"/>
  <c r="J29" i="2"/>
  <c r="J34" i="2"/>
  <c r="J36" i="2"/>
  <c r="J39" i="2"/>
  <c r="J26" i="2"/>
  <c r="J35" i="2"/>
  <c r="J38" i="2"/>
  <c r="J28" i="2"/>
  <c r="J32" i="2"/>
  <c r="J37" i="2"/>
  <c r="G80" i="3"/>
  <c r="H80" i="3"/>
  <c r="G25" i="3"/>
  <c r="H25" i="3"/>
  <c r="C16" i="5"/>
  <c r="E15" i="5"/>
  <c r="C15" i="5"/>
  <c r="I14" i="2"/>
  <c r="E16" i="5"/>
  <c r="G70" i="3"/>
  <c r="H70" i="3"/>
  <c r="E12" i="5"/>
  <c r="G64" i="3"/>
  <c r="H64" i="3"/>
  <c r="G104" i="3"/>
  <c r="H104" i="3"/>
  <c r="F32" i="6"/>
  <c r="G12" i="3"/>
  <c r="H12" i="3"/>
  <c r="G79" i="3"/>
  <c r="H79" i="3"/>
  <c r="G114" i="3"/>
  <c r="H114" i="3"/>
  <c r="C10" i="5"/>
  <c r="C11" i="5"/>
  <c r="C9" i="5"/>
  <c r="E11" i="5"/>
  <c r="C12" i="5"/>
  <c r="G74" i="3"/>
  <c r="H74" i="3"/>
  <c r="G73" i="3"/>
  <c r="H73" i="3"/>
  <c r="G60" i="3"/>
  <c r="H60" i="3"/>
  <c r="G77" i="3"/>
  <c r="H77" i="3"/>
  <c r="G105" i="3"/>
  <c r="H105" i="3"/>
  <c r="F33" i="6"/>
  <c r="G107" i="3"/>
  <c r="H107" i="3"/>
  <c r="G51" i="3"/>
  <c r="H51" i="3"/>
  <c r="G106" i="3"/>
  <c r="H106" i="3"/>
  <c r="G68" i="3"/>
  <c r="H68" i="3"/>
  <c r="G66" i="3"/>
  <c r="H66" i="3"/>
  <c r="G72" i="3"/>
  <c r="H72" i="3"/>
  <c r="G67" i="3"/>
  <c r="H67" i="3"/>
  <c r="G75" i="3"/>
  <c r="H75" i="3"/>
  <c r="G47" i="3"/>
  <c r="H47" i="3"/>
  <c r="G65" i="3"/>
  <c r="H65" i="3"/>
  <c r="G71" i="3"/>
  <c r="H71" i="3"/>
  <c r="G16" i="3"/>
  <c r="H16" i="3"/>
  <c r="G135" i="3"/>
  <c r="H135" i="3"/>
  <c r="G82" i="3"/>
  <c r="H82" i="3"/>
  <c r="G15" i="3"/>
  <c r="H15" i="3"/>
  <c r="G63" i="3"/>
  <c r="H63" i="3"/>
  <c r="G69" i="3"/>
  <c r="H69" i="3"/>
  <c r="G61" i="3"/>
  <c r="H61" i="3"/>
  <c r="G48" i="3"/>
  <c r="H48" i="3"/>
  <c r="G49" i="3"/>
  <c r="H49" i="3"/>
  <c r="G81" i="3"/>
  <c r="H81" i="3"/>
  <c r="G50" i="3"/>
  <c r="H50" i="3"/>
  <c r="G121" i="3"/>
  <c r="H121" i="3"/>
  <c r="G27" i="3"/>
  <c r="H27" i="3"/>
  <c r="G29" i="3"/>
  <c r="H29" i="3"/>
  <c r="G24" i="3"/>
  <c r="H24" i="3"/>
  <c r="F17" i="6"/>
  <c r="G28" i="3"/>
  <c r="H28" i="3"/>
  <c r="G120" i="3"/>
  <c r="H120" i="3"/>
  <c r="G122" i="3"/>
  <c r="H122" i="3"/>
  <c r="G118" i="3"/>
  <c r="H118" i="3"/>
  <c r="E91" i="3"/>
  <c r="F132" i="3"/>
  <c r="F52" i="3"/>
  <c r="E52" i="3"/>
  <c r="F8" i="3"/>
  <c r="E90" i="3"/>
  <c r="E89" i="3"/>
  <c r="E112" i="3"/>
  <c r="F103" i="3"/>
  <c r="F112" i="3"/>
  <c r="F130" i="3"/>
  <c r="E9" i="3"/>
  <c r="E103" i="3"/>
  <c r="G124" i="3"/>
  <c r="H124" i="3"/>
  <c r="E132" i="3"/>
  <c r="F91" i="3"/>
  <c r="F90" i="3"/>
  <c r="F143" i="3"/>
  <c r="G143" i="3"/>
  <c r="H143" i="3"/>
  <c r="E34" i="3"/>
  <c r="F55" i="3"/>
  <c r="E92" i="3"/>
  <c r="E87" i="3"/>
  <c r="F113" i="3"/>
  <c r="F89" i="3"/>
  <c r="E14" i="3"/>
  <c r="E88" i="3"/>
  <c r="E113" i="3"/>
  <c r="F92" i="3"/>
  <c r="F14" i="3"/>
  <c r="E130" i="3"/>
  <c r="E17" i="3"/>
  <c r="F88" i="3"/>
  <c r="E8" i="3"/>
  <c r="F87" i="3"/>
  <c r="F9" i="3"/>
  <c r="F17" i="3"/>
  <c r="G76" i="3"/>
  <c r="H76" i="3"/>
  <c r="G134" i="3"/>
  <c r="H134" i="3"/>
  <c r="G138" i="3"/>
  <c r="H138" i="3"/>
  <c r="G117" i="3"/>
  <c r="H117" i="3"/>
  <c r="F38" i="3"/>
  <c r="I15" i="2"/>
  <c r="G11" i="3"/>
  <c r="H11" i="3"/>
  <c r="G31" i="3"/>
  <c r="H31" i="3"/>
  <c r="F86" i="3"/>
  <c r="H95" i="3"/>
  <c r="I10" i="2"/>
  <c r="G13" i="3"/>
  <c r="H13" i="3"/>
  <c r="E55" i="3"/>
  <c r="I9" i="2"/>
  <c r="E38" i="3"/>
  <c r="G20" i="3"/>
  <c r="H20" i="3"/>
  <c r="F19" i="6"/>
  <c r="J55" i="2"/>
  <c r="L55" i="2"/>
  <c r="F13" i="6"/>
  <c r="F41" i="6"/>
  <c r="F22" i="6"/>
  <c r="F44" i="6"/>
  <c r="F21" i="6"/>
  <c r="J14" i="2"/>
  <c r="F400" i="2"/>
  <c r="F42" i="6"/>
  <c r="G88" i="3"/>
  <c r="H88" i="3"/>
  <c r="G86" i="3"/>
  <c r="H86" i="3"/>
  <c r="D11" i="5"/>
  <c r="F11" i="5"/>
  <c r="F6" i="3"/>
  <c r="J40" i="2"/>
  <c r="K40" i="2"/>
  <c r="J31" i="2"/>
  <c r="K31" i="2"/>
  <c r="F34" i="6"/>
  <c r="F54" i="6"/>
  <c r="F11" i="6"/>
  <c r="H93" i="3"/>
  <c r="F18" i="6"/>
  <c r="F16" i="6"/>
  <c r="H99" i="3"/>
  <c r="F608" i="2"/>
  <c r="F15" i="5"/>
  <c r="D15" i="5"/>
  <c r="D9" i="5"/>
  <c r="G132" i="3"/>
  <c r="H132" i="3"/>
  <c r="F53" i="6"/>
  <c r="G14" i="3"/>
  <c r="H14" i="3"/>
  <c r="G9" i="3"/>
  <c r="H9" i="3"/>
  <c r="H100" i="3"/>
  <c r="G90" i="3"/>
  <c r="H90" i="3"/>
  <c r="G55" i="3"/>
  <c r="H55" i="3"/>
  <c r="F20" i="6"/>
  <c r="G91" i="3"/>
  <c r="H91" i="3"/>
  <c r="G103" i="3"/>
  <c r="H103" i="3"/>
  <c r="F36" i="6"/>
  <c r="H101" i="3"/>
  <c r="G52" i="3"/>
  <c r="H52" i="3"/>
  <c r="F12" i="6"/>
  <c r="G8" i="3"/>
  <c r="H8" i="3"/>
  <c r="G38" i="3"/>
  <c r="H38" i="3"/>
  <c r="F24" i="6"/>
  <c r="G17" i="3"/>
  <c r="H17" i="3"/>
  <c r="G87" i="3"/>
  <c r="H87" i="3"/>
  <c r="G112" i="3"/>
  <c r="H112" i="3"/>
  <c r="H94" i="3"/>
  <c r="G92" i="3"/>
  <c r="H92" i="3"/>
  <c r="G89" i="3"/>
  <c r="H89" i="3"/>
  <c r="H96" i="3"/>
  <c r="H98" i="3"/>
  <c r="G130" i="3"/>
  <c r="H130" i="3"/>
  <c r="F55" i="6"/>
  <c r="F34" i="3"/>
  <c r="G34" i="3"/>
  <c r="H34" i="3"/>
  <c r="G113" i="3"/>
  <c r="H113" i="3"/>
  <c r="F43" i="6"/>
  <c r="I11" i="2"/>
  <c r="J10" i="2"/>
  <c r="K11" i="2"/>
  <c r="F181" i="2"/>
  <c r="K10" i="2"/>
  <c r="K14" i="2"/>
  <c r="I8" i="2"/>
  <c r="J8" i="2"/>
  <c r="K15" i="2"/>
  <c r="F23" i="6"/>
  <c r="F9" i="6"/>
  <c r="F40" i="6"/>
  <c r="H125" i="3"/>
  <c r="H102" i="3"/>
  <c r="H108" i="3"/>
  <c r="L10" i="2"/>
  <c r="L14" i="2"/>
  <c r="K41" i="2"/>
  <c r="K45" i="2"/>
  <c r="F29" i="6"/>
  <c r="H139" i="3"/>
  <c r="F875" i="2"/>
  <c r="G6" i="3"/>
  <c r="H6" i="3"/>
  <c r="F874" i="2"/>
  <c r="F7" i="3"/>
  <c r="G7" i="3"/>
  <c r="H7" i="3"/>
  <c r="H83" i="3"/>
  <c r="L41" i="2"/>
  <c r="L46" i="2"/>
  <c r="E10" i="5"/>
  <c r="F57" i="6"/>
  <c r="F61" i="6"/>
  <c r="F46" i="6"/>
  <c r="F49" i="6"/>
  <c r="H127" i="3"/>
  <c r="F31" i="6"/>
  <c r="F37" i="6"/>
  <c r="F48" i="6"/>
  <c r="F8" i="6"/>
  <c r="F26" i="6"/>
  <c r="F59" i="6"/>
  <c r="K9" i="2"/>
  <c r="F50" i="6"/>
  <c r="F60" i="6"/>
  <c r="F62" i="6"/>
  <c r="L56" i="2"/>
  <c r="H141" i="3"/>
  <c r="H144" i="3"/>
  <c r="G144" i="3"/>
  <c r="F104" i="2"/>
  <c r="F68" i="6"/>
  <c r="D728" i="2"/>
  <c r="F728" i="2"/>
  <c r="E59" i="2"/>
  <c r="E58" i="2"/>
  <c r="E4" i="2"/>
  <c r="F4" i="2"/>
  <c r="L5" i="2"/>
  <c r="K8" i="2"/>
  <c r="L8" i="2"/>
  <c r="E9" i="5"/>
  <c r="F9" i="5"/>
  <c r="J58" i="2"/>
  <c r="J60" i="2"/>
  <c r="L60" i="2"/>
  <c r="L61" i="2"/>
  <c r="L6" i="2"/>
</calcChain>
</file>

<file path=xl/sharedStrings.xml><?xml version="1.0" encoding="utf-8"?>
<sst xmlns="http://schemas.openxmlformats.org/spreadsheetml/2006/main" count="1454" uniqueCount="858">
  <si>
    <t>Geldflussrechnung HRM2</t>
  </si>
  <si>
    <t>Bezeichnung</t>
  </si>
  <si>
    <t>Sachgruppe</t>
  </si>
  <si>
    <t>Personalaufwand</t>
  </si>
  <si>
    <t>Behörden und Kommissionen</t>
  </si>
  <si>
    <t>Löhne des Verwaltungs- und Betriebspersonals</t>
  </si>
  <si>
    <t>Temporäre Arbeitskräfte</t>
  </si>
  <si>
    <t>Zulagen</t>
  </si>
  <si>
    <t>Kinder- und Ausbildungszulagen</t>
  </si>
  <si>
    <t>Verpflegungszulagen</t>
  </si>
  <si>
    <t>Wohnungszulagen</t>
  </si>
  <si>
    <t>Übrige Zulagen</t>
  </si>
  <si>
    <t>Arbeitgeberbeiträge</t>
  </si>
  <si>
    <t>AG-Beiträge AHV, IV, EO, ALV, Verwaltungskosten</t>
  </si>
  <si>
    <t>AG-Beiträge an Pensionskassen</t>
  </si>
  <si>
    <t>AG-Beiträge an Familienausgleichskasse</t>
  </si>
  <si>
    <t>AG-Beiträge an Krankentaggeldversicherungen</t>
  </si>
  <si>
    <t>AG-Beiträge an Krankenkassenprämien</t>
  </si>
  <si>
    <t>Übrige AG-Beiträge</t>
  </si>
  <si>
    <t>Arbeitgeberleistungen</t>
  </si>
  <si>
    <t>Ruhegehälter</t>
  </si>
  <si>
    <t>Renten oder Rentenanteile</t>
  </si>
  <si>
    <t>Teuerungszulagen auf Renten und Rentenanteilen</t>
  </si>
  <si>
    <t>Unfallrenten und Rentenablösungen</t>
  </si>
  <si>
    <t>Überbrückungsrenten</t>
  </si>
  <si>
    <t>Übrige Arbeitgeberleistungen</t>
  </si>
  <si>
    <t>Übriger Personalaufwand</t>
  </si>
  <si>
    <t>Aus- und Weiterbildung des Personals</t>
  </si>
  <si>
    <t>Personalwerbung</t>
  </si>
  <si>
    <t>Sach- und übriger Betriebsaufwand</t>
  </si>
  <si>
    <t>Material- und Warenaufwand</t>
  </si>
  <si>
    <t>Büromaterial</t>
  </si>
  <si>
    <t>Drucksachen, Publikationen</t>
  </si>
  <si>
    <t>Fachliteratur, Zeitschriften</t>
  </si>
  <si>
    <t>Lehrmittel</t>
  </si>
  <si>
    <t>Lebensmittel</t>
  </si>
  <si>
    <t>Medizinisches Material</t>
  </si>
  <si>
    <t>Übriger Material- und Warenaufwand</t>
  </si>
  <si>
    <t>Nicht aktivierbare Anlagen</t>
  </si>
  <si>
    <t>Ver- und Entsorgung Liegenschaften VV</t>
  </si>
  <si>
    <t>Dienstleistungen und Honorare</t>
  </si>
  <si>
    <t>Dienstleistungen Dritter</t>
  </si>
  <si>
    <t>Planungen und Projektierungen Dritter</t>
  </si>
  <si>
    <t>Honorare externe Berater, Gutachter, Fachexperten etc.</t>
  </si>
  <si>
    <t>Informatik-Nutzungsaufwand</t>
  </si>
  <si>
    <t>Sachversicherungsprämien</t>
  </si>
  <si>
    <t>Dienstleistungsaufwand für Personen in Obhut</t>
  </si>
  <si>
    <t>Honorare privatärztlicher Tätigkeit</t>
  </si>
  <si>
    <t>Steuern und Abgaben</t>
  </si>
  <si>
    <t>Kurse, Prüfungen und Beratungen</t>
  </si>
  <si>
    <t>Lehrlingsprüfungen</t>
  </si>
  <si>
    <t>Baulicher und betrieblicher Unterhalt</t>
  </si>
  <si>
    <t>Unterhalt an Grundstücken</t>
  </si>
  <si>
    <t>Unterhalt Strassen / Verkehrswege</t>
  </si>
  <si>
    <t>Unterhalt Wasserbau</t>
  </si>
  <si>
    <t>Unterhalt übrige Tiefbauten</t>
  </si>
  <si>
    <t>Unterhalt Hochbauten, Gebäude</t>
  </si>
  <si>
    <t>Unterhalt Wald</t>
  </si>
  <si>
    <t>Unterhalt übrige Sachanlagen</t>
  </si>
  <si>
    <t>Unterhalt Mobilien und immaterielle Anlagen</t>
  </si>
  <si>
    <t>Unterhalt Büromöbel und -geräte</t>
  </si>
  <si>
    <t>Unterhalt Apparate, Maschinen, Geräte, Fahrzeuge, Werkzeuge</t>
  </si>
  <si>
    <t>Informatik-Unterhalt (Hardware)</t>
  </si>
  <si>
    <t>Unterhalt immaterielle Anlagen</t>
  </si>
  <si>
    <t>Unterhalt übrige mobile Anlagen</t>
  </si>
  <si>
    <t>Mieten, Leasing, Pachten, Benützungsgebühren</t>
  </si>
  <si>
    <t>Miete und Pacht Liegenschaften</t>
  </si>
  <si>
    <t>Raten für operatives Leasing</t>
  </si>
  <si>
    <t>Übrige Mieten und Benützungskosten</t>
  </si>
  <si>
    <t>Spesenentschädigungen</t>
  </si>
  <si>
    <t>Reisekosten und Spesen</t>
  </si>
  <si>
    <t>Exkursionen, Schulreisen und Lager</t>
  </si>
  <si>
    <t>Wertberichtigungen auf Forderungen</t>
  </si>
  <si>
    <t>Tatsächliche Forderungsverluste</t>
  </si>
  <si>
    <t>Verschiedener Betriebsaufwand</t>
  </si>
  <si>
    <t>Schadenersatzleistungen</t>
  </si>
  <si>
    <t>Abgeltung von Rechten</t>
  </si>
  <si>
    <t>Übriger Betriebsaufwand</t>
  </si>
  <si>
    <t>Abschreibungen Verwaltungsvermögen</t>
  </si>
  <si>
    <t>Sachanlagen VV</t>
  </si>
  <si>
    <t>Planmässige Abschreibungen Sachanlagen</t>
  </si>
  <si>
    <t>Ausserplanmässige Abschreibungen Sachanlagen</t>
  </si>
  <si>
    <t>Abschreibungen Immaterielle Anlagen</t>
  </si>
  <si>
    <t>Planmässige Abschreibungen immaterielle Anlagen</t>
  </si>
  <si>
    <t>Ausserplanmässige Abschreibungen immaterielle Anlagen</t>
  </si>
  <si>
    <t>Finanzaufwand</t>
  </si>
  <si>
    <t>Zinsaufwand</t>
  </si>
  <si>
    <t>Verzinsung laufende Verbindlichkeiten</t>
  </si>
  <si>
    <t>Übrige Passivzinsen</t>
  </si>
  <si>
    <t>Realisierte Kursverluste</t>
  </si>
  <si>
    <t>Realisierte Kursverluste auf Finanzanlagen FV</t>
  </si>
  <si>
    <t>Realisierte Verluste auf Sachanlagen FV</t>
  </si>
  <si>
    <t>Kursverluste Fremdwährungen</t>
  </si>
  <si>
    <t>Kapitalbeschaffungs- und Verwaltungskosten</t>
  </si>
  <si>
    <t>Kapitalbeschaffung und - verwaltung</t>
  </si>
  <si>
    <t>Baulicher Unterhalt Liegenschaften FV</t>
  </si>
  <si>
    <t>Nicht baulicher Unterhalt Liegenschaften FV</t>
  </si>
  <si>
    <t>Übriger Liegenschaftsaufwand FV</t>
  </si>
  <si>
    <t>Wertberichtigungen Anlagen FV</t>
  </si>
  <si>
    <t>Wertberichtigungen Finanzanlagen FV</t>
  </si>
  <si>
    <t>Verschiedener Finanzaufwand</t>
  </si>
  <si>
    <t>Übriger Finanzaufwand</t>
  </si>
  <si>
    <t>Einlagen in Fonds und Spezialfinanzierungen</t>
  </si>
  <si>
    <t>Einlagen in Fonds und Spezialfinanzierungen im Fremdkapital</t>
  </si>
  <si>
    <t>Einlagen in Spezialfinanzierungen FK</t>
  </si>
  <si>
    <t>Einlagen in Fonds des FK</t>
  </si>
  <si>
    <t>Einlagen in Fonds und Spezialfinanzierungen im Eigenkapital</t>
  </si>
  <si>
    <t>Einlagen in Spezialfinanzierungen EK</t>
  </si>
  <si>
    <t>Einlagen in Fonds des EK</t>
  </si>
  <si>
    <t>Transferaufwand</t>
  </si>
  <si>
    <t>Ertragsanteile an Dritte</t>
  </si>
  <si>
    <t>Ertragsanteile an Bund</t>
  </si>
  <si>
    <t>Ertragsanteile an Kantone und Konkordate</t>
  </si>
  <si>
    <t>Ertragsanteile an Gemeinden und Gemeindezweckverbände</t>
  </si>
  <si>
    <t>Ertragsanteile an öffentliche Sozialversicherungen</t>
  </si>
  <si>
    <t>Ertragsanteile an öffentliche Unternehmungen</t>
  </si>
  <si>
    <t>Entschädigungen an Gemeinwesen</t>
  </si>
  <si>
    <t>Entschädigungen an Bund</t>
  </si>
  <si>
    <t>Entschädigungen an Kantone und Konkordate</t>
  </si>
  <si>
    <t>Entschädigungen an Gemeinden und Gemeindezweckverbände</t>
  </si>
  <si>
    <t>Entschädigungen an öffentliche Sozialversicherungen</t>
  </si>
  <si>
    <t>Entschädigungen an öffentliche Unternehmungen</t>
  </si>
  <si>
    <t>Beiträge an den Bund</t>
  </si>
  <si>
    <t>Beiträge an Kantone und Konkordate</t>
  </si>
  <si>
    <t>Beiträge an Gemeinden und Gemeindezweckverbände</t>
  </si>
  <si>
    <t>Beiträge an öffentliche Unternehmungen</t>
  </si>
  <si>
    <t>Beiträge an private Unternehmungen</t>
  </si>
  <si>
    <t>Beiträge an private Organisationen ohne Erwerbszweck</t>
  </si>
  <si>
    <t>Beiträge an private Haushalte</t>
  </si>
  <si>
    <t>Beiträge an das Ausland</t>
  </si>
  <si>
    <t>Wertberichtigungen Darlehen VV</t>
  </si>
  <si>
    <t>Wertberichtigungen Beteiligungen VV</t>
  </si>
  <si>
    <t>Abschreibungen Investitionsbeiträge</t>
  </si>
  <si>
    <t>Planmässige Abschreibung Investitionsbeiträge</t>
  </si>
  <si>
    <t>Ausserplanmässige Abschreibung Investitionsbeiträge</t>
  </si>
  <si>
    <t>Verschiedener Transferaufwand</t>
  </si>
  <si>
    <t>Übriger Transferaufwand</t>
  </si>
  <si>
    <t>Rückverteilungen</t>
  </si>
  <si>
    <t>Durchlaufende Beiträge</t>
  </si>
  <si>
    <t>Bund</t>
  </si>
  <si>
    <t>Kantone und Konkordate</t>
  </si>
  <si>
    <t>Gemeinden und Gemeindezweckverbände</t>
  </si>
  <si>
    <t>Öffentliche Sozialversicherungen</t>
  </si>
  <si>
    <t>Öffentliche Unternehmungen</t>
  </si>
  <si>
    <t>Private Unternehmungen</t>
  </si>
  <si>
    <t>Private Organisationen ohne Erwerbszweck</t>
  </si>
  <si>
    <t>Private Haushalte</t>
  </si>
  <si>
    <t>Ausland</t>
  </si>
  <si>
    <t>Ausserordentlicher Aufwand</t>
  </si>
  <si>
    <t>Material- und Warenbezüge</t>
  </si>
  <si>
    <t>Interne Verrechnung von Material- und Warenbezügen</t>
  </si>
  <si>
    <t>Dienstleistungen</t>
  </si>
  <si>
    <t>Interne Verrechnung von Dienstleistungen</t>
  </si>
  <si>
    <t>Pacht, Mieten, Benützungskosten</t>
  </si>
  <si>
    <t>Interne Verrechnung von Pacht, Mieten, Benützungskosten</t>
  </si>
  <si>
    <t>Betriebs- und Verwaltungskosten</t>
  </si>
  <si>
    <t>Interne Verrechnung von Betriebs- und Verwaltungskosten</t>
  </si>
  <si>
    <t>Kalk. Zinsen und Finanzaufwand</t>
  </si>
  <si>
    <t>Interne Verrechnung von kalk. Zinsen und Finanzaufwand</t>
  </si>
  <si>
    <t>Übertragungen</t>
  </si>
  <si>
    <t>Interne Übertragungen</t>
  </si>
  <si>
    <t>Übrige interne Verrechnungen</t>
  </si>
  <si>
    <t>Fiskalertrag</t>
  </si>
  <si>
    <t>Direkte Steuern natürliche Personen</t>
  </si>
  <si>
    <t>Einkommenssteuern natürliche Personen</t>
  </si>
  <si>
    <t>Vermögenssteuern natürliche Personen</t>
  </si>
  <si>
    <t>Quellensteuern natürliche Personen</t>
  </si>
  <si>
    <t>Übrige direkte Steuern natürliche Personen</t>
  </si>
  <si>
    <t>Direkte Steuern juristische Personen</t>
  </si>
  <si>
    <t>Gewinnsteuern juristische Personen</t>
  </si>
  <si>
    <t>Kapitalssteuern juristische Personen</t>
  </si>
  <si>
    <t>Übrige direkte Steuern juristische Personen</t>
  </si>
  <si>
    <t>Besitz- und Aufwandsteuern</t>
  </si>
  <si>
    <t>Vergnügungssteuern</t>
  </si>
  <si>
    <t>Hundesteuern</t>
  </si>
  <si>
    <t>Übrige Besitz- und Aufwandsteuern</t>
  </si>
  <si>
    <t>Regalien und Konzessionen</t>
  </si>
  <si>
    <t>Regalien</t>
  </si>
  <si>
    <t>Konzessionen</t>
  </si>
  <si>
    <t>Entgelte</t>
  </si>
  <si>
    <t>Ersatzabgaben</t>
  </si>
  <si>
    <t>Gebühren für Amtshandlungen</t>
  </si>
  <si>
    <t>Spital- und Heimtaxen, Kostgelder</t>
  </si>
  <si>
    <t>Taxen und Kostgelder</t>
  </si>
  <si>
    <t>Vergütung für besondere Leistungen</t>
  </si>
  <si>
    <t>Schul- und Kursgelder</t>
  </si>
  <si>
    <t>Schulgelder</t>
  </si>
  <si>
    <t>Kursgelder</t>
  </si>
  <si>
    <t>Benützungsgebühren und Dienstleistungen</t>
  </si>
  <si>
    <t>Erlös aus Verkäufen</t>
  </si>
  <si>
    <t>Verkäufe</t>
  </si>
  <si>
    <t>Rückerstattungen</t>
  </si>
  <si>
    <t>Bussen</t>
  </si>
  <si>
    <t>Übrige Entgelte</t>
  </si>
  <si>
    <t>Verschiedene Erträge</t>
  </si>
  <si>
    <t>Verschiedene betriebliche Erträge</t>
  </si>
  <si>
    <t>Beschlagnahmte Vermögenswerte</t>
  </si>
  <si>
    <t>Übriger betrieblicher Ertrag</t>
  </si>
  <si>
    <t>Aktivierung Eigenleistungen</t>
  </si>
  <si>
    <t>Aktivierbare Eigenleistungen auf Sachanlagen</t>
  </si>
  <si>
    <t>Aktivierbare Eigenleistungen auf immateriellen Anlagen</t>
  </si>
  <si>
    <t>Aktivierbare Projektierungskosten</t>
  </si>
  <si>
    <t>Bestandesveränderungen</t>
  </si>
  <si>
    <t>Bestandesveränderungen Halb- und Fertigfabrikate</t>
  </si>
  <si>
    <t>Bestandesveränderungen angefangene Arbeiten (Dienstleistungen)</t>
  </si>
  <si>
    <t>Übrige Bestandesveränderungen</t>
  </si>
  <si>
    <t>Übriger Ertrag</t>
  </si>
  <si>
    <t>Finanzertrag</t>
  </si>
  <si>
    <t>Zinsertrag</t>
  </si>
  <si>
    <t>Zinsen flüssige Mittel</t>
  </si>
  <si>
    <t>Zinsen Forderungen und Kontokorrente</t>
  </si>
  <si>
    <t>Übrige Zinsen von Finanzvermögen</t>
  </si>
  <si>
    <t>Realisierte Gewinne FV</t>
  </si>
  <si>
    <t>Gewinne aus Verkäufen von Finanzanlagen FV</t>
  </si>
  <si>
    <t>Übrige realisierte Gewinne aus Finanzvermögen</t>
  </si>
  <si>
    <t>Beteiligungsertrag FV</t>
  </si>
  <si>
    <t>Dividenden</t>
  </si>
  <si>
    <t>Übriger Beteiligungsertrag</t>
  </si>
  <si>
    <t>Liegenschaftenertrag FV</t>
  </si>
  <si>
    <t>Pacht- und Mietzinse Liegenschaften FV</t>
  </si>
  <si>
    <t>Vergütung für Dienstwohnungen FV</t>
  </si>
  <si>
    <t>Vergütung für Benützungen Liegenschaften FV</t>
  </si>
  <si>
    <t>Übriger Liegenschaftenertrag FV</t>
  </si>
  <si>
    <t>Marktwertanpassungen Wertschriften</t>
  </si>
  <si>
    <t>Marktwertanpassungen Darlehen</t>
  </si>
  <si>
    <t>Marktwertanpassungen Beteiligungen</t>
  </si>
  <si>
    <t>Marktwertanpassungen Liegenschaften</t>
  </si>
  <si>
    <t>Marktwertanpassungen übrige Sachanlagen</t>
  </si>
  <si>
    <t>Finanzertrag aus Darlehen und Beteiligungen des VV</t>
  </si>
  <si>
    <t>Erträge aus Darlehen VV</t>
  </si>
  <si>
    <t>Finanzertrag von öffentlichen Unternehmungen</t>
  </si>
  <si>
    <t>Öffentliche Betriebe des Bundes</t>
  </si>
  <si>
    <t>Öffentliche Unternehmen der Kantone mit öffentlichrechtlicher Rechtsform, Konkordate</t>
  </si>
  <si>
    <t>Öffentliche Unternehmen als Aktiengesellschaft oder andere privatrechtliche Organisationsform</t>
  </si>
  <si>
    <t>Nationalbank</t>
  </si>
  <si>
    <t>Öffentliche Unternehmungen im Ausland</t>
  </si>
  <si>
    <t>Übrige öffentliche Unternehmungen</t>
  </si>
  <si>
    <t>Liegenschaftenertrag VV</t>
  </si>
  <si>
    <t>Pacht- und Mietzinse Liegenschaften VV</t>
  </si>
  <si>
    <t>Vergütung Dienstwohnungen VV</t>
  </si>
  <si>
    <t>Vergütung für Benützungen Liegenschaften VV</t>
  </si>
  <si>
    <t>Übrige Erträge Liegenschaften VV</t>
  </si>
  <si>
    <t>Erträge von gemieteten Liegenschaften</t>
  </si>
  <si>
    <t>Mietzinse von gemieteten Liegenschaften</t>
  </si>
  <si>
    <t>Übrige Erträge von gemieteten Liegenschaften</t>
  </si>
  <si>
    <t>Übriger Finanzertrag</t>
  </si>
  <si>
    <t>Entnahmen aus Fonds und Spezialfinanzierungen</t>
  </si>
  <si>
    <t>Entnahmen aus Fonds und Spezialfinanzierungen im Fremdkapital</t>
  </si>
  <si>
    <t>Entnahmen aus Spezialfinanzierungen des FK</t>
  </si>
  <si>
    <t>Entnahmen aus Fonds des FK</t>
  </si>
  <si>
    <t>Entnahmen aus Fonds und Spezialfinanzierungen im Eigenkapital</t>
  </si>
  <si>
    <t>Entnahmen aus Spezialfinanzierungen des EK</t>
  </si>
  <si>
    <t>Entnahmen aus Fonds EK</t>
  </si>
  <si>
    <t>Transferertrag</t>
  </si>
  <si>
    <t>Ertragsanteile</t>
  </si>
  <si>
    <t>Anteil an Bundeserträgen</t>
  </si>
  <si>
    <t>Anteil an Kantonserträgen und Konkordaten</t>
  </si>
  <si>
    <t>Anteil an Gemeindeerträgen und Gemeindezweckverbände</t>
  </si>
  <si>
    <t>Anteil an Erträgen öffentlicher Sozialversicherungsanstalten</t>
  </si>
  <si>
    <t>Anteile an Erträgen öffentlicher Unternehmungen</t>
  </si>
  <si>
    <t>Entschädigungen von Gemeinwesen</t>
  </si>
  <si>
    <t>Entschädigungen vom Bund</t>
  </si>
  <si>
    <t>Entschädigungen von Kantonen und Konkordaten</t>
  </si>
  <si>
    <t>Entschädigungen von Gemeinden und Gemeindezweckverbänden</t>
  </si>
  <si>
    <t>Entschädigungen von öffentlichen Sozialversicherungen</t>
  </si>
  <si>
    <t>Entschädigungen von öffentlichen Unternehmungen</t>
  </si>
  <si>
    <t>Beiträge von Gemeinwesen und Dritten</t>
  </si>
  <si>
    <t>Beiträge vom Bund</t>
  </si>
  <si>
    <t>Beiträge von Kantonen und Konkordaten</t>
  </si>
  <si>
    <t>Beiträge von Gemeinden und Gemeindezweckverbänden</t>
  </si>
  <si>
    <t>Beiträge von öffentlichen Sozialversicherungen</t>
  </si>
  <si>
    <t>Beiträge von öffentlichen Unternehmungen</t>
  </si>
  <si>
    <t>Beiträge von privaten Unternehmungen</t>
  </si>
  <si>
    <t>Beiträge von privaten Organisationen ohne Erwerbszweck</t>
  </si>
  <si>
    <t>Beiträge von privaten Haushalten</t>
  </si>
  <si>
    <t>Beiträge aus dem Ausland</t>
  </si>
  <si>
    <t>Verschiedener Transferertrag</t>
  </si>
  <si>
    <t>Übriger Transferertrag</t>
  </si>
  <si>
    <t>Durchlaufende Beiträge vom Bund</t>
  </si>
  <si>
    <t>Durchlaufende Beiträge von Kantonen und Konkordaten</t>
  </si>
  <si>
    <t>Durchlaufende Beiträge von Gemeinden und Gemeindezweckverbänden</t>
  </si>
  <si>
    <t>Durchlaufende Beiträge von öffentlichen Sozialversicherungen</t>
  </si>
  <si>
    <t>Durchlaufende Beiträge von öffentlichen Unternehmungen</t>
  </si>
  <si>
    <t>Durchlaufende Beiträge von privaten Unternehmungen</t>
  </si>
  <si>
    <t>Durchlaufende Beiträge von privaten Organisationen ohne Erwerbszweck</t>
  </si>
  <si>
    <t>Durchlaufende Beiträge von privaten Haushalten</t>
  </si>
  <si>
    <t>Durchlaufende Beiträge aus dem Ausland</t>
  </si>
  <si>
    <t>Ausserordentlicher Ertrag</t>
  </si>
  <si>
    <t>Entnahmen aus dem Eigenkapital</t>
  </si>
  <si>
    <t>Entnahmen aus Aufwertungsreserve</t>
  </si>
  <si>
    <t>Abschluss Erfolgsrechnung</t>
  </si>
  <si>
    <t>Ertragsüberschuss</t>
  </si>
  <si>
    <t>Aufwandüberschuss</t>
  </si>
  <si>
    <t>Finanzvermögen</t>
  </si>
  <si>
    <t>Flüssige Mittel und kurzfristige Geldanlagen</t>
  </si>
  <si>
    <t>Kasse</t>
  </si>
  <si>
    <t>Post</t>
  </si>
  <si>
    <t>Bank</t>
  </si>
  <si>
    <t>Kurzfristige Geldmarktanlagen</t>
  </si>
  <si>
    <t>Debit- und Kreditkarten</t>
  </si>
  <si>
    <t>Übrige flüssige Mittel</t>
  </si>
  <si>
    <t>Forderungen</t>
  </si>
  <si>
    <t>Forderungen aus Lieferungen und Leistungen gegenüber Dritten</t>
  </si>
  <si>
    <t>Kontokorrente mit Dritten</t>
  </si>
  <si>
    <t>Steuerforderungen</t>
  </si>
  <si>
    <t>Anzahlungen an Dritte</t>
  </si>
  <si>
    <t>Transferforderungen</t>
  </si>
  <si>
    <t>Interne Kontokorrente</t>
  </si>
  <si>
    <t>Vorschüsse für vorläufige Verwaltungsausgaben</t>
  </si>
  <si>
    <t>Übrige Forderungen</t>
  </si>
  <si>
    <t>Kurzfristige Finanzanlagen</t>
  </si>
  <si>
    <t>Kurzfristige Darlehen</t>
  </si>
  <si>
    <t>Verzinsliche Anlagen</t>
  </si>
  <si>
    <t>Festgelder</t>
  </si>
  <si>
    <t>Übrige kurzfristige Finanzanlagen</t>
  </si>
  <si>
    <t>Aktive Rechnungsabgrenzungen</t>
  </si>
  <si>
    <t>Steuern</t>
  </si>
  <si>
    <t>Transfers der Erfolgsrechnung</t>
  </si>
  <si>
    <t>Finanzaufwand / Finanzertrag</t>
  </si>
  <si>
    <t>Aktive Rechnungsabgrenzungen Investitionsrechnung</t>
  </si>
  <si>
    <t>Übrige aktive Rechnungsabgrenzungen Erfolgsrechnung</t>
  </si>
  <si>
    <t>Vorräte und angefangene Arbeiten</t>
  </si>
  <si>
    <t>Handelswaren</t>
  </si>
  <si>
    <t>Roh- und Hilfsmaterial</t>
  </si>
  <si>
    <t>Halb- und Fertigfabrikate</t>
  </si>
  <si>
    <t>Angefangene Arbeiten</t>
  </si>
  <si>
    <t>Geleistete Anzahlungen</t>
  </si>
  <si>
    <t>Finanzanlagen</t>
  </si>
  <si>
    <t>Aktien und Anteilscheine</t>
  </si>
  <si>
    <t>Langfristige Forderungen</t>
  </si>
  <si>
    <t>Übrige langfristige Finanzanlagen</t>
  </si>
  <si>
    <t>Sachanlagen FV</t>
  </si>
  <si>
    <t>Grundstücke FV</t>
  </si>
  <si>
    <t>Gebäude FV</t>
  </si>
  <si>
    <t>Mobilien FV</t>
  </si>
  <si>
    <t>Anlagen im Bau FV</t>
  </si>
  <si>
    <t>Anzahlungen FV</t>
  </si>
  <si>
    <t>Übrige Sachanlagen FV</t>
  </si>
  <si>
    <t>Forderungen gegenüber Spezialfinanzierungen und Fonds im Fremdkapital</t>
  </si>
  <si>
    <t>Forderungen gegenüber Spezialfinanzierungen im FK</t>
  </si>
  <si>
    <t>Forderungen gegenüber Fonds im FK</t>
  </si>
  <si>
    <t>Verwaltungsvermögen</t>
  </si>
  <si>
    <t>Strassen / Verkehrswege</t>
  </si>
  <si>
    <t>Wasserbau</t>
  </si>
  <si>
    <t>Übrige Tiefbauten</t>
  </si>
  <si>
    <t>Hochbauten</t>
  </si>
  <si>
    <t>Waldungen</t>
  </si>
  <si>
    <t>Mobilien VV</t>
  </si>
  <si>
    <t>Anlagen im Bau VV</t>
  </si>
  <si>
    <t>Übrige Sachanlagen</t>
  </si>
  <si>
    <t>Immaterielle Anlagen</t>
  </si>
  <si>
    <t>Software</t>
  </si>
  <si>
    <t>Lizenzen, Nutzungsrechte, Markenrechte</t>
  </si>
  <si>
    <t>Immaterielle Anlagen in Realisierung</t>
  </si>
  <si>
    <t>Übrige immaterielle Anlagen</t>
  </si>
  <si>
    <t>Darlehen</t>
  </si>
  <si>
    <t>Darlehen an Bund</t>
  </si>
  <si>
    <t>Darlehen an Kantone und Konkordate</t>
  </si>
  <si>
    <t>Darlehen an Gemeinden und Gemeindezweckverbände</t>
  </si>
  <si>
    <t>Darlehen an öffentliche Sozialversicherungen</t>
  </si>
  <si>
    <t>Darlehen an öffentliche Unternehmungen</t>
  </si>
  <si>
    <t>Darlehen an private Unternehmungen</t>
  </si>
  <si>
    <t>Darlehen an private Organisationen ohne Erwerbszweck</t>
  </si>
  <si>
    <t>Darlehen an private Haushalte</t>
  </si>
  <si>
    <t>Darlehen an das Ausland</t>
  </si>
  <si>
    <t>Beteiligungen, Grundkapitalien</t>
  </si>
  <si>
    <t>Beteiligungen am Bund</t>
  </si>
  <si>
    <t>Beteiligungen an Kantonen und Konkordaten</t>
  </si>
  <si>
    <t>Beteiligungen an Gemeinden und Gemeindezweckverbänden</t>
  </si>
  <si>
    <t>Beteiligungen an öffentlichen Sozialversicherungen</t>
  </si>
  <si>
    <t>Beteiligungen an öffentlichen Unternehmungen</t>
  </si>
  <si>
    <t>Beteiligungen an privaten Unternehmungen</t>
  </si>
  <si>
    <t>Beteiligungen an privaten Organisationen ohne Erwerbszweck</t>
  </si>
  <si>
    <t>Beteiligungen an privaten Haushalten</t>
  </si>
  <si>
    <t>Beteiligungen im Ausland</t>
  </si>
  <si>
    <t>Investitionsbeiträge</t>
  </si>
  <si>
    <t>Investitionsbeiträge an Bund</t>
  </si>
  <si>
    <t>Investitionsbeiträge an Kantone und Konkordate</t>
  </si>
  <si>
    <t>Investitionsbeiträge an Gemeinden und Gemeindezweckverbände</t>
  </si>
  <si>
    <t>Investitionsbeiträge an öffentliche Unternehmungen</t>
  </si>
  <si>
    <t>Investitionsbeiträge an private Unternehmungen</t>
  </si>
  <si>
    <t>Investitionsbeiträge an private Organisationen ohne Erwerbszweck</t>
  </si>
  <si>
    <t>Investitionsbeiträge an private Haushalte</t>
  </si>
  <si>
    <t>Investitionsbeiträge an das Ausland</t>
  </si>
  <si>
    <t>Investitionsbeiträge an Anlagen im Bau</t>
  </si>
  <si>
    <t>Fremdkapital</t>
  </si>
  <si>
    <t>Laufende Verbindlichkeiten</t>
  </si>
  <si>
    <t>Laufende Verbindlichkeiten aus Lieferungen und Leistungen von Dritten</t>
  </si>
  <si>
    <t>Erhaltene Anzahlungen von Dritten</t>
  </si>
  <si>
    <t>Transfer-Verbindlichkeiten</t>
  </si>
  <si>
    <t>Depotgelder und Kautionen</t>
  </si>
  <si>
    <t>Übrige laufende Verpflichtungen</t>
  </si>
  <si>
    <t>Kurzfristige Finanzverbindlichkeiten</t>
  </si>
  <si>
    <t>Verbindlichkeiten gegenüber Finanzintermediären</t>
  </si>
  <si>
    <t>Verbindlichkeiten gegenüber Gemeinwesen und Gemeindezweckverbänden</t>
  </si>
  <si>
    <t>Verbindlichkeiten gegenüber konsolidierten Einheiten</t>
  </si>
  <si>
    <t>Verbindlichkeiten gegenüber selbständigen Einheiten</t>
  </si>
  <si>
    <t>Kurzfristiger Anteil langfristiger Verbindlichkeiten</t>
  </si>
  <si>
    <t>Kurzfristiger Anteil langfristiger Leasingverbindlichkeiten</t>
  </si>
  <si>
    <t>Derivative Finanzinstrumente</t>
  </si>
  <si>
    <t>Übrige kurzfristige Finanzverbindlichkeiten gegenüber Dritten</t>
  </si>
  <si>
    <t>Passive Rechnungsabgrenzungen</t>
  </si>
  <si>
    <t>Passive Rechnungsabgrenzungen Investitionsrechnung</t>
  </si>
  <si>
    <t>Übrige passive Rechnungsabgrenzungen Erfolgsrechnung</t>
  </si>
  <si>
    <t>Kurzfristige Rückstellungen</t>
  </si>
  <si>
    <t>Kurzfristige Rückstellungen aus Mehrleistungen des Personals</t>
  </si>
  <si>
    <t>Kurzfristige Rückstellungen für andere Ansprüche des Personals</t>
  </si>
  <si>
    <t>Kurzfristige Rückstellungen für Prozesse</t>
  </si>
  <si>
    <t>Kurzfristige Rückstellungen für nicht versicherte Schäden</t>
  </si>
  <si>
    <t>Kurzfristige Rückstellungen für Bürgschaften und Garantieleistungen</t>
  </si>
  <si>
    <t>Kurzfristige Rückstellungen übrige betriebliche Tätigkeit</t>
  </si>
  <si>
    <t>Kurzfristige Rückstellungen für Vorsorgeverpflichtungen</t>
  </si>
  <si>
    <t>Kurzfristige Rückstellungen für Finanzaufwand</t>
  </si>
  <si>
    <t>Kurzfristige Rückstellungen der Investitionsrechnung</t>
  </si>
  <si>
    <t>Übrige kurzfristige Rückstellungen</t>
  </si>
  <si>
    <t>Langfristige Finanzverbindlichkeiten</t>
  </si>
  <si>
    <t>Hypotheken</t>
  </si>
  <si>
    <t>Kassascheine</t>
  </si>
  <si>
    <t>Anleihen</t>
  </si>
  <si>
    <t>Darlehen, Schuldscheine</t>
  </si>
  <si>
    <t>Leasingverträge</t>
  </si>
  <si>
    <t>Übrige langfristige Finanzverbindlichkeiten</t>
  </si>
  <si>
    <t>Langfristige Rückstellungen</t>
  </si>
  <si>
    <t>Rückstellungen für langfristige Ansprüche des Personals</t>
  </si>
  <si>
    <t>Übrige langfristige Rückstellungen der Erfolgsrechnung</t>
  </si>
  <si>
    <t>Verbindlichkeiten gegenüber Spezialfinanzierungen und Fonds im Fremdkapital</t>
  </si>
  <si>
    <t>Verbindlichkeiten gegenüber Spezialfinanzierungen im FK</t>
  </si>
  <si>
    <t>Verbindlichkeiten gegenüber Fonds im FK</t>
  </si>
  <si>
    <t>Eigenkapital</t>
  </si>
  <si>
    <t>Verpflichtungen (+) bzw. Vorschüsse (-) gegenüber Spezialfinanzierungen</t>
  </si>
  <si>
    <t>Spezialfinanzierungen im EK</t>
  </si>
  <si>
    <t>Fonds</t>
  </si>
  <si>
    <t>Fonds im Eigenkapital</t>
  </si>
  <si>
    <t>Legate und Stiftungen ohne eigene Rechtspersönlichkeit im EK</t>
  </si>
  <si>
    <t>Aufwertungsreserve</t>
  </si>
  <si>
    <t>Neubewertungsreserve Finanzvermögen</t>
  </si>
  <si>
    <t>Bilanzüberschuss/-fehlbetrag</t>
  </si>
  <si>
    <t>Jahresergebnis</t>
  </si>
  <si>
    <t>Kumulierte Ergebnisse der Vorjahre</t>
  </si>
  <si>
    <t>Grundstücke</t>
  </si>
  <si>
    <t>Mobilien</t>
  </si>
  <si>
    <t>Übertrag an Bilanz</t>
  </si>
  <si>
    <t>Sachanlagen</t>
  </si>
  <si>
    <t>Übriger Tiefbau</t>
  </si>
  <si>
    <t>Investitionen auf Rechnung Dritter</t>
  </si>
  <si>
    <t>Investitionen in Grundstücke auf Rechnung Dritter</t>
  </si>
  <si>
    <t>Investitionen in Strassen / Verkehrswege auf Rechnung Dritter</t>
  </si>
  <si>
    <t>Investitionen in Wasserbau auf Rechnung Dritter</t>
  </si>
  <si>
    <t>Investitionen übriger Tiefbau auf Rechnung Dritter</t>
  </si>
  <si>
    <t>Investitionen in Hochbauten auf Rechnung Dritter</t>
  </si>
  <si>
    <t>Investitionen in Waldungen auf Rechnung Dritter</t>
  </si>
  <si>
    <t>Investitionen in Mobilien auf Rechnung Dritter</t>
  </si>
  <si>
    <t>Investitionen in übrige Sachanlagen auf Rechnung Dritter</t>
  </si>
  <si>
    <t>Patente / Lizenzen</t>
  </si>
  <si>
    <t>Darlehen an den Bund</t>
  </si>
  <si>
    <t>Darlehen an öffentlichen Unternehmungen</t>
  </si>
  <si>
    <t>Beteiligungen und Grundkapitalien</t>
  </si>
  <si>
    <t>Beteilungen am Bund</t>
  </si>
  <si>
    <t>Eigene Investitionsbeiträge</t>
  </si>
  <si>
    <t>Investitionsbeiträge an den Bund</t>
  </si>
  <si>
    <t>Durchlaufende Investitionsbeiträge</t>
  </si>
  <si>
    <t>Durchlaufende Investitionsbeiträge an den Bund</t>
  </si>
  <si>
    <t>Durchlaufende Investitionsbeiträge an Kantone und Konkordate</t>
  </si>
  <si>
    <t>Durchlaufende Investitionsbeiträge an Gemeinden und Gemeindezweckverbände</t>
  </si>
  <si>
    <t>Durchlaufende Investitionsbeiträge an öffentliche Sozialversicherungen</t>
  </si>
  <si>
    <t>Durchlaufende Investitionsbeiträge an öffentliche Unternehmungen</t>
  </si>
  <si>
    <t>Durchlaufende Investitionsbeiträge an private Unternehmungen</t>
  </si>
  <si>
    <t>Durchlaufende Investitionsbeiträge an private Organisationen ohne Erwerbszweck</t>
  </si>
  <si>
    <t>Durchlaufende Investitionsbeiträge an private Haushalte</t>
  </si>
  <si>
    <t>Durchlaufende Investitionsbeiträge an das Ausland</t>
  </si>
  <si>
    <t>Passivierungen</t>
  </si>
  <si>
    <t>Passivierte Einnahmen</t>
  </si>
  <si>
    <t>Übertragung von Sachanlagen in das Finanzvermögen</t>
  </si>
  <si>
    <t>Übertragung von Grundstücken</t>
  </si>
  <si>
    <t>Übertragung von Grundstücken ins Finanzvermögen</t>
  </si>
  <si>
    <t>Übertragung von Strassen / Verkehrswegen</t>
  </si>
  <si>
    <t>Übertragung von Strassen / Verkehrswegen ins Finanzvermögen</t>
  </si>
  <si>
    <t>Übertragung von Wasserbauten</t>
  </si>
  <si>
    <t>Übertragung von Wasserbauten ins Finanzvermögen</t>
  </si>
  <si>
    <t>Übertragung übrige Tiefbauten</t>
  </si>
  <si>
    <t>Übertragung von übrigen Tiefbauten ins Finanzvermögen</t>
  </si>
  <si>
    <t>Übertragung Hochbauten</t>
  </si>
  <si>
    <t>Übertragung von Hochbauten ins Finanzvermögen</t>
  </si>
  <si>
    <t>Übertragung Waldungen</t>
  </si>
  <si>
    <t>Übertragung von Waldungen ins Finanzvermögen</t>
  </si>
  <si>
    <t>Übertragung Mobilien</t>
  </si>
  <si>
    <t>Übertragung von Mobilien ins Finanzvermögen</t>
  </si>
  <si>
    <t>Übertragung übrige Sachanlagen</t>
  </si>
  <si>
    <t>Übertragung von übrigen Sachanlagen ins Finanzvermögen</t>
  </si>
  <si>
    <t>Rückerstattungen Dritter für Investitionen in Grundstücke</t>
  </si>
  <si>
    <t>Rückerstattungen Dritter für Investitionen in Strassen / Verkehrswege</t>
  </si>
  <si>
    <t>Rückerstattungen Dritter für Investitionen in Wasserbau</t>
  </si>
  <si>
    <t>Tiefbau</t>
  </si>
  <si>
    <t>Rückerstattungen Dritter für Investitionen übriger Tiefbau</t>
  </si>
  <si>
    <t>Rückerstattungen Dritter für Investitionen in Hochbauten</t>
  </si>
  <si>
    <t>Rückerstattungen Dritter für Investitionen in Waldungen</t>
  </si>
  <si>
    <t>Rückerstattungen Dritter für Investitionen in Mobilien</t>
  </si>
  <si>
    <t>Verschiedene Sachanlagen</t>
  </si>
  <si>
    <t>Rückerstattungen Dritter für Investitionen in übrige Sachanlagen</t>
  </si>
  <si>
    <t>Übertragung von Software ins Finanzvermögen</t>
  </si>
  <si>
    <t>Übertragung von Patenten / Lizenzen ins Finanzvermögen</t>
  </si>
  <si>
    <t>Übertragung von übrigen immateriellen Anlagen ins Finanzvermögen</t>
  </si>
  <si>
    <t>Investitionsbeiträge für eigene Rechnung</t>
  </si>
  <si>
    <t>Investitionsbeiträge vom Bund</t>
  </si>
  <si>
    <t>Investitionsbeiträge von Kantonen und Konkordaten</t>
  </si>
  <si>
    <t>Investitionsbeiträge von Gemeinden und Gemeindezweckverbänden</t>
  </si>
  <si>
    <t>Investitionsbeiträge von öffentlichen Sozialversicherungen</t>
  </si>
  <si>
    <t>Investitionsbeiträge von öffentlichen Unternehmungen</t>
  </si>
  <si>
    <t>Investitionsbeiträge von privaten Unternehmungen</t>
  </si>
  <si>
    <t>Investitionsbeiträge von privaten Organisationen ohne Erwerbszweck</t>
  </si>
  <si>
    <t>Investitionsbeiträge von privaten Haushalten</t>
  </si>
  <si>
    <t>Investitionsbeiträge aus dem Ausland</t>
  </si>
  <si>
    <t>Rückzahlung von Darlehen</t>
  </si>
  <si>
    <t>Rückzahlung von Darlehen an den Bund</t>
  </si>
  <si>
    <t>Rückzahlung von Darlehen an Kantone und Konkordate</t>
  </si>
  <si>
    <t>Rückzahlung von Darlehen an Gemeinden und Gemeindezweckverbände</t>
  </si>
  <si>
    <t>Rückzahlung von Darlehen an öffentliche Sozialversicherungen</t>
  </si>
  <si>
    <t>Rückzahlung von Darlehen an öffentliche Unternehmungen</t>
  </si>
  <si>
    <t>Rückzahlung von Darlehen an private Unternehmungen</t>
  </si>
  <si>
    <t>Rückzahlung von Darlehen an private Organisationen ohne Erwerbszweck</t>
  </si>
  <si>
    <t>Rückzahlung von Darlehen an private Haushalte</t>
  </si>
  <si>
    <t>Rückzahlung von Darlehen an das Ausland</t>
  </si>
  <si>
    <t>Übertragung von Beteiligungen</t>
  </si>
  <si>
    <t>Übertragung von Beteiligungen am Bund ins Finanzvermögen</t>
  </si>
  <si>
    <t>Übertragung von Beteiligungen an Kantonen und Konkordaten ins Finanzvermögen</t>
  </si>
  <si>
    <t>Übertragung von Beteiligungen an Gemeinden und Gemeindezweckverbänden ins Finanzvermögen</t>
  </si>
  <si>
    <t>Übertragung von Beteiligungen an öffentlichen Sozialversicherungen ins Finanzvermögen</t>
  </si>
  <si>
    <t>Übertragung von Beteiligungen an öffentlichen Unternehmungen ins Finanzvermögen</t>
  </si>
  <si>
    <t>Übertragung von Beteiligungen an privaten Unternehmungen ins Finanzvermögen</t>
  </si>
  <si>
    <t>Übertragung von Beteiligungen an privaten Organisationen ohne Erwerbszweck ins Finanzvermögen</t>
  </si>
  <si>
    <t>Übertragung von Beteiligungen an privaten Haushalten ins Finanzvermögen</t>
  </si>
  <si>
    <t>Rückzahlung eigener Investitionsbeiträge</t>
  </si>
  <si>
    <t>Rückzahlung von Investitionsbeiträgen an den Bund</t>
  </si>
  <si>
    <t>Rückzahlung von Investitionsbeiträgen an Kantone und Konkordate</t>
  </si>
  <si>
    <t>Rückzahlung von Investitionsbeiträgen an Gemeinden und Gemeindezweckverbände</t>
  </si>
  <si>
    <t>Rückzahlung von Investitionsbeiträgen an öffentliche Sozialversicherungen</t>
  </si>
  <si>
    <t>Rückzahlung von Investitionsbeiträgen an öffentliche Unternehmungen</t>
  </si>
  <si>
    <t>Rückzahlung von Investitionsbeiträgen an private Unternehmungen</t>
  </si>
  <si>
    <t>Rückzahlung von Investitionsbeiträgen an private Organisationen ohne Erwerbszweck</t>
  </si>
  <si>
    <t>Rückzahlung von Investitionsbeiträgen an private Haushalte</t>
  </si>
  <si>
    <t>Rückzahlung von Investitionsbeiträgen an das Ausland</t>
  </si>
  <si>
    <t>Durchlaufende Investitionsbeiträge vom Bund</t>
  </si>
  <si>
    <t>Durchlaufende Investitionsbeiträge von Kantonen und Konkordaten</t>
  </si>
  <si>
    <t>Durchlaufende Investitionsbeiträge von Gemeinden und Gemeindezweckverbänden</t>
  </si>
  <si>
    <t>Durchlaufende Investitionsbeiträge von öffentlichen Sozialversicherungen</t>
  </si>
  <si>
    <t>Durchlaufende Investitionsbeiträge von öffentlichen Unternehmungen</t>
  </si>
  <si>
    <t>Durchlaufende Investitionsbeiträge von privaten Unternehmungen</t>
  </si>
  <si>
    <t>Durchlaufende Investitionsbeiträge von privaten Organisationen ohne Erwerbszweck</t>
  </si>
  <si>
    <t>Durchlaufende Investitionsbeiträge von privaten Haushalten</t>
  </si>
  <si>
    <t>Durchlaufende Investitionsbeiträge aus dem Ausland</t>
  </si>
  <si>
    <t>Aktivierungen</t>
  </si>
  <si>
    <t>Aktivierte Ausgaben</t>
  </si>
  <si>
    <t>Aktiven</t>
  </si>
  <si>
    <t>Passiven</t>
  </si>
  <si>
    <t>Aufwand</t>
  </si>
  <si>
    <t>Ertrag</t>
  </si>
  <si>
    <t>Investitionsausgaben</t>
  </si>
  <si>
    <t>Investitionseinnahmen</t>
  </si>
  <si>
    <t>Abschlusskonten</t>
  </si>
  <si>
    <t>Sachgruppen HRM2</t>
  </si>
  <si>
    <t>GFR-Teil</t>
  </si>
  <si>
    <t>Geldflussrechnung HRM2, Zuordnung der Sachgruppen</t>
  </si>
  <si>
    <t>GU</t>
  </si>
  <si>
    <t>Fonds Geld</t>
  </si>
  <si>
    <t>Art</t>
  </si>
  <si>
    <t>Saldo</t>
  </si>
  <si>
    <t>+</t>
  </si>
  <si>
    <t>-</t>
  </si>
  <si>
    <t>Veränderung</t>
  </si>
  <si>
    <t>Finanzierungstätigkeit</t>
  </si>
  <si>
    <t>Geldfluss aus betrieblicher Tätigkeit (Cash Flow)</t>
  </si>
  <si>
    <t>Nettoinvestitionen</t>
  </si>
  <si>
    <t>Geldfluss aus Finanzierungstätigkeit</t>
  </si>
  <si>
    <t>Endbestand</t>
  </si>
  <si>
    <t>SG</t>
  </si>
  <si>
    <t>Kontrolle</t>
  </si>
  <si>
    <t>Konto</t>
  </si>
  <si>
    <t>Soll</t>
  </si>
  <si>
    <t>Haben</t>
  </si>
  <si>
    <t>BuchBetrag</t>
  </si>
  <si>
    <t>Kontobezeichnung</t>
  </si>
  <si>
    <t>Anf.bestand</t>
  </si>
  <si>
    <t>Umsatz</t>
  </si>
  <si>
    <t>S/H</t>
  </si>
  <si>
    <t>CHF</t>
  </si>
  <si>
    <t>BuchSaldo</t>
  </si>
  <si>
    <t>A</t>
  </si>
  <si>
    <t>Geldflussrechnung - indirekte Methode</t>
  </si>
  <si>
    <t>Konten / Sachgruppen</t>
  </si>
  <si>
    <t>Jahresergebnis Erfolgsrechnung: Ertragsüberschuss (+), Aufwandüberschuss (-)</t>
  </si>
  <si>
    <t>33 + 366</t>
  </si>
  <si>
    <t>+/-</t>
  </si>
  <si>
    <t>Abnahme / Zunahme Aktive Rechnungsabgrenzungen</t>
  </si>
  <si>
    <t>Abnahme / Zunahme Vorräte und angefangene Arbeiten</t>
  </si>
  <si>
    <t>Wertberichtigungen / Marktwertanpassungen auf Finanzanlagen (nicht realisiert)</t>
  </si>
  <si>
    <t>3440 / 4440 + 4441 + 4442</t>
  </si>
  <si>
    <t>Verluste / Gewinne auf Finanzanlagen (realisiert)</t>
  </si>
  <si>
    <t>3410 / 4410</t>
  </si>
  <si>
    <t>Wertberichtigungen / Wertaufholungen Sachanlagen FV (nicht realisiert)</t>
  </si>
  <si>
    <t>3441 / 4443 + 4449</t>
  </si>
  <si>
    <t>Zunahme / Abnahme Laufende Verbindlichkeiten</t>
  </si>
  <si>
    <t>Zunahme / Abnahme Passive Rechnungsabgrenzungen</t>
  </si>
  <si>
    <t>389 / 489</t>
  </si>
  <si>
    <t>Geldfluss aus betrieblicher Tätigkeit (Cashflow)</t>
  </si>
  <si>
    <t>Investitionsausgaben Verwaltungsvermögen</t>
  </si>
  <si>
    <t>Investitionseinnahmen Verwaltungsvermögen</t>
  </si>
  <si>
    <t>=</t>
  </si>
  <si>
    <t>Saldo der Investitionsrechnung (Nettoinvestitionen)</t>
  </si>
  <si>
    <t>Abnahme / Zunahme Aktive Rechnungsabgrenzungen IR</t>
  </si>
  <si>
    <t>Zunahme / Abnahme Passive Rechnungsabgrenzungen IR</t>
  </si>
  <si>
    <t>Bildung / Auflösung Rückstellungen der Investitionsrechnung</t>
  </si>
  <si>
    <t>Zunahme / Abnahme Kurzfristige Finanzverbindlichkeiten</t>
  </si>
  <si>
    <t>Zunahme / Abnahme Langfristige Finanzverbindlichkeiten</t>
  </si>
  <si>
    <t>Abnahme / Zunahme Finanzanlagen FV</t>
  </si>
  <si>
    <t>Marktwertanpassungen / Wertberichtigungen auf Finanzanlagen (nicht realisiert)</t>
  </si>
  <si>
    <t>4440 + 4441 + 4442 / 3440</t>
  </si>
  <si>
    <t>Gewinne / Verluste auf Finanzanlagen (realisiert)</t>
  </si>
  <si>
    <t>4410 / 3410</t>
  </si>
  <si>
    <t>Abnahme / Zunahme Sachanlagen FV</t>
  </si>
  <si>
    <t>Wertaufholungen / Wertberichtigungen Sachanlagen FV (nicht realisiert)</t>
  </si>
  <si>
    <t>4443 + 4449 / 3441</t>
  </si>
  <si>
    <t>Stand flüssige Mittel per 1.1.</t>
  </si>
  <si>
    <t>Stand flüssige Mittel per 31.12.</t>
  </si>
  <si>
    <t>Zunahme (+) / Abnahme (-) Flüssige Mittel</t>
  </si>
  <si>
    <t>Hinweise zur Dateneingabe:</t>
  </si>
  <si>
    <t>- Die Datengrundlagen sind in einer separaten Tabelle zusammenzustellen (Excel-Export aus Buchhaltung)</t>
  </si>
  <si>
    <t>- Kontrolle der korrekten Dateneingabe:</t>
  </si>
  <si>
    <t>Abnahme / Zunahme Kontokorrente mit Dritten (Kontokorrentguthaben)</t>
  </si>
  <si>
    <t>Zunahme / Abnahme Kontokorrente mit Dritten (Kontokorrentschulden)</t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</si>
  <si>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104 - 1046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</si>
  <si>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106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</si>
  <si>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204 - 2046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</si>
  <si>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205 - 2058 + </t>
    </r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208 - 2088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</si>
  <si>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1046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</si>
  <si>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2046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</si>
  <si>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2058 + </t>
    </r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2088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</si>
  <si>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201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</si>
  <si>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206 - 2068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</si>
  <si>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102 + </t>
    </r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107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</si>
  <si>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108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</si>
  <si>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1011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</si>
  <si>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2001</t>
    </r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</si>
  <si>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100 </t>
    </r>
  </si>
  <si>
    <t>Betriebliche Tätigkeit (operative Tätigkeit)</t>
  </si>
  <si>
    <t>Investitionstätigkeit ins Verwaltungsvermögen</t>
  </si>
  <si>
    <t>Anlagentätigkeit ins Finanzvermögen</t>
  </si>
  <si>
    <t>Geldfluss aus Anlagentätigkeit ins Finanzvermögen</t>
  </si>
  <si>
    <t>Geldfluss aus Investitions- und Anlagentätigkeit</t>
  </si>
  <si>
    <t>Geldfluss aus Investitionstätigkeit ins Verwaltungsvermögen</t>
  </si>
  <si>
    <t>Veränderung Verwaltungsvermögen</t>
  </si>
  <si>
    <t>Kontrollrechnung</t>
  </si>
  <si>
    <t>Buchwert vor Wertberichtigung</t>
  </si>
  <si>
    <t>Wertberichtigungen im RJ</t>
  </si>
  <si>
    <t>Verwaltungsvermögen Ende RJ</t>
  </si>
  <si>
    <t>Verwaltungsvermögen Anfang RJ</t>
  </si>
  <si>
    <t>Abweichung</t>
  </si>
  <si>
    <t>Abschreibungen und Wertberichtigungen VV</t>
  </si>
  <si>
    <t>Veränderung Eigenkapital</t>
  </si>
  <si>
    <t>Bilanzüberschuss/-fehlbetrag Anfang RJ</t>
  </si>
  <si>
    <t>Bilanzüberschuss/-fehlbetrag Ende RJ</t>
  </si>
  <si>
    <t>Spezialfinanzierungen im FK Anfang RJ</t>
  </si>
  <si>
    <t>Veränderung im RJ</t>
  </si>
  <si>
    <t>Spezialfinanzierungen im FK Ende RJ</t>
  </si>
  <si>
    <t>Fonds im FK Anfang RJ</t>
  </si>
  <si>
    <t>Fonds im FK Ende RJ</t>
  </si>
  <si>
    <t>Legate/Stiftungen im FK Anfang RJ</t>
  </si>
  <si>
    <t>Legate/Stiftungen im FK Ende RJ</t>
  </si>
  <si>
    <t>Einlagen in Legate und Stiftungen des FK</t>
  </si>
  <si>
    <t>Entnahmen aus Legaten und Stiftungen des FK</t>
  </si>
  <si>
    <t>Kontrollrechnungen</t>
  </si>
  <si>
    <t>Total Abweichungen gemäss Kontrollrechnungen</t>
  </si>
  <si>
    <t>Bestand Ende Rechnungsjahr</t>
  </si>
  <si>
    <t>Bestand Ende Vorjahr</t>
  </si>
  <si>
    <t>- Zu erfassen sind die Bestände bzw. Salden per Ende Rechnungsjahr und per Ende Vorjahr (immer mit "Inhalte einfügen…"; Werte)</t>
  </si>
  <si>
    <t xml:space="preserve">     - Bestände von Aktivkonten im Soll</t>
  </si>
  <si>
    <t xml:space="preserve">     - Bestände von Passivkonten im Haben</t>
  </si>
  <si>
    <t>Abschluss allgemeiner Haushalt</t>
  </si>
  <si>
    <t>Übriges Eigenkapital</t>
  </si>
  <si>
    <t>Wertberichtigungen Sachanlagen FV</t>
  </si>
  <si>
    <t>Durchlaufende Beiträge an den Bund</t>
  </si>
  <si>
    <t>Durchlaufende Beiträge an Kantone und Konkordate</t>
  </si>
  <si>
    <t>Durchlaufende Beiträge an Gemeinden und Gemeindezweckverbände</t>
  </si>
  <si>
    <t>Durchlaufende Beiträge an öffentliche Sozialversicherungen</t>
  </si>
  <si>
    <t>Durchlaufende Beiträge an öffentliche Unternehmungen</t>
  </si>
  <si>
    <t>Durchlaufende Beiträge an private Unternehmungen</t>
  </si>
  <si>
    <t>Durchlaufende Beiträge an private Haushalte</t>
  </si>
  <si>
    <t>Durchlaufende Beiträge ins Ausland</t>
  </si>
  <si>
    <t>Durchlaufende Beiträge an private Organisationen ohne Erwerbszweck</t>
  </si>
  <si>
    <t>Gewinne aus Verkäufen von Sachanlagen FV</t>
  </si>
  <si>
    <t>Forderungen gegenüber Legaten und Stiftungen im FK</t>
  </si>
  <si>
    <t>Forderungen gegenüber übrigen zweckgebundenen Fremdmitteln</t>
  </si>
  <si>
    <t>Grundstücke VV</t>
  </si>
  <si>
    <t>Überschuss Anschlussgebühren</t>
  </si>
  <si>
    <t>Verbindlichkeiten gegenüber übrigen zweckgebundenen Fremdmitteln</t>
  </si>
  <si>
    <t>Langfristige Rückstellungen für Prozesse</t>
  </si>
  <si>
    <t>Langfristige Rückstellungen für nicht versicherte Schäden</t>
  </si>
  <si>
    <t>Langfristige Rückstellungen für Bürgschaften und Garantieleistungen</t>
  </si>
  <si>
    <t>Langfristige Rückstellungen aus übriger betrieblicher Tätigkeit</t>
  </si>
  <si>
    <t>Langfristige Rückstellungen für Vorsorgeverpflichtungen</t>
  </si>
  <si>
    <t>Langfristige Rückstellungen für Finanzaufwand</t>
  </si>
  <si>
    <t>Langfristige Rückstellungen der Investitionsrechnung</t>
  </si>
  <si>
    <t>Übrige Tiefbauten allgemein</t>
  </si>
  <si>
    <t>Studiendarlehen</t>
  </si>
  <si>
    <t>Übertragung immaterielle Anlagen</t>
  </si>
  <si>
    <t>Anschlussgebühren</t>
  </si>
  <si>
    <t>Übertragung von Beteiligungen VV im Ausland ins Finanzvermögen</t>
  </si>
  <si>
    <t>9000 (+) / 9001 (-)</t>
  </si>
  <si>
    <t>Löhne, Tag- und Sitzungsgelder an Behörden und Kommissionen</t>
  </si>
  <si>
    <t>Vergütungen an Behörden, Richter und Richterinnen</t>
  </si>
  <si>
    <t>Löhne der Lehrpersonen</t>
  </si>
  <si>
    <t>AG-Beiträge an Unfallversicherungen</t>
  </si>
  <si>
    <t>Betriebs-, Verbrauchsmaterial</t>
  </si>
  <si>
    <t>Büromöbel und -geräte</t>
  </si>
  <si>
    <t>Maschinen, Geräte und Fahrzeuge</t>
  </si>
  <si>
    <t>Kleider, Wäsche, Vorhänge</t>
  </si>
  <si>
    <t>Hardware</t>
  </si>
  <si>
    <t>Viehhabe</t>
  </si>
  <si>
    <t>Medizinische Geräte</t>
  </si>
  <si>
    <t>Übrige nicht aktivierbare Anlagen</t>
  </si>
  <si>
    <t>Unterhalt medizinische Geräte</t>
  </si>
  <si>
    <t>Mieten, Benützungskosten Anlagen</t>
  </si>
  <si>
    <t>Verzinsung kurz- und langfristige Finanzverbindlichkeiten</t>
  </si>
  <si>
    <t>Liegenschaftsaufwand Finanzvermögen</t>
  </si>
  <si>
    <t>Einlagen in übrige zweckgebundene Fremdmittel des FK</t>
  </si>
  <si>
    <t>Finanzausgleich</t>
  </si>
  <si>
    <t>Beitrag an Kanton</t>
  </si>
  <si>
    <t>Beiträge an Gemeinwesen und Dritte inkl. Förderbeiträge</t>
  </si>
  <si>
    <t>Ausserordentlicher Personalaufwand</t>
  </si>
  <si>
    <t>Ausserordentlicher Sach- und Betriebsaufwand</t>
  </si>
  <si>
    <t>Ausserordentlicher Finanzaufwand</t>
  </si>
  <si>
    <t>Geldwirksamer ausserordentlicher Finanzaufwand</t>
  </si>
  <si>
    <t>Buchwirksamer ausserordentlicher Finanzaufwand, a.o. Wertberichtigungen</t>
  </si>
  <si>
    <t>Ausserordentlicher Transferaufwand</t>
  </si>
  <si>
    <t>Ausserordentlicher Transferaufwand; Bund</t>
  </si>
  <si>
    <t>Ausserordentlicher Transferaufwand; Kantone</t>
  </si>
  <si>
    <t>Ausserordentlicher Transferaufwand; Gemeinden</t>
  </si>
  <si>
    <t>Ausserordentlicher Transferaufwand; öffentliche Sozialversicherungen</t>
  </si>
  <si>
    <t>Ausserordentlicher Transferaufwand; öffentliche Unternehmungen</t>
  </si>
  <si>
    <t>Ausserordentlicher Transferaufwand; private Unternehmungen</t>
  </si>
  <si>
    <t>Ausserordentlicher Transferaufwand; private Organisationen ohne Erwerbszweck</t>
  </si>
  <si>
    <t>Ausserordentlicher Transferaufwand; private Haushalte</t>
  </si>
  <si>
    <t>Ausserordentlicher Transferaufwand; Ausland</t>
  </si>
  <si>
    <t>Ausserplanmässige Wertberichtigungen</t>
  </si>
  <si>
    <t>Interne Verrechnungen und Umlagen</t>
  </si>
  <si>
    <t>Umlagen</t>
  </si>
  <si>
    <t>Personalsteuer</t>
  </si>
  <si>
    <t>Sondersteuern</t>
  </si>
  <si>
    <t>Liegenschaftssteuern</t>
  </si>
  <si>
    <t>Handänderungssteuern</t>
  </si>
  <si>
    <t>Erbschaftssteuern</t>
  </si>
  <si>
    <t>Nachkommenerbschaftssteuern</t>
  </si>
  <si>
    <t>Eingang abgeschriebener Sondersteuern</t>
  </si>
  <si>
    <t>Kurtaxen</t>
  </si>
  <si>
    <t>Rückerstattungen und Kostenbeteiligungen Dritter</t>
  </si>
  <si>
    <t>Zinsen Finanzanlagen</t>
  </si>
  <si>
    <t>Erträge aus Beteiligungen VV ohne öffentliche Unternehmungen</t>
  </si>
  <si>
    <t>Gemeindezweckverbände, selbständige und unselbständige Gemeindebetriebe</t>
  </si>
  <si>
    <t>Wertaufholung Sachanlagen und immaterielle Anlagen im VV</t>
  </si>
  <si>
    <t>Entnahmen aus übrigen zweckgebundenen Fremdmitteln des FK</t>
  </si>
  <si>
    <t>Ressourcenausgleich</t>
  </si>
  <si>
    <t>Lastenausgleich</t>
  </si>
  <si>
    <t>Besitzstand aus Gemeindefusionen</t>
  </si>
  <si>
    <t>Besondere Beiträge</t>
  </si>
  <si>
    <t>Wertaufholung Darlehen, Beteiligungen und Investitionsbeiträge im VV</t>
  </si>
  <si>
    <t>Gewinn aus Abgang von Darlehen und Investitionsbeiträge im VV</t>
  </si>
  <si>
    <t>Ausserordentliche Erträge von Regalien, Konzessionen</t>
  </si>
  <si>
    <t>Ausserordentliche Regalienerträge</t>
  </si>
  <si>
    <t>Ausserordentliche Konzessionserträge</t>
  </si>
  <si>
    <t>Ausserordentliche Entgelte</t>
  </si>
  <si>
    <t>Ausserordentliche verschiedene Erträge</t>
  </si>
  <si>
    <t>Ausserordentliche Finanzerträge</t>
  </si>
  <si>
    <t>Geldwirksamer ausserordentlicher Finanzertrag</t>
  </si>
  <si>
    <t>Buchwirksamer ausserordentlicher Finanzertrag, a.o. Wertberichtigungen</t>
  </si>
  <si>
    <t>Ausserordentliche Transfererträge</t>
  </si>
  <si>
    <t>Ausserordentliche Transfererträge; Bund</t>
  </si>
  <si>
    <t>Ausserordentliche Transfererträge; Kantone</t>
  </si>
  <si>
    <t>Ausserordentliche Transfererträge; Gemeinden</t>
  </si>
  <si>
    <t>Ausserordentliche Transfererträge; öffentliche Sozialversicherungen</t>
  </si>
  <si>
    <t>Ausserordentliche Transfererträge; öffentliche Unternehmungen</t>
  </si>
  <si>
    <t>Ausserordentliche Transfererträge; private Unternehmungen</t>
  </si>
  <si>
    <t>Ausserordentliche Transfererträge; private Organisationen ohne Erwerbszweck</t>
  </si>
  <si>
    <t>Ausserordentliche Transfererträge; private Haushalte</t>
  </si>
  <si>
    <t>Ausserordentliche Transfererträge; Ausland</t>
  </si>
  <si>
    <t>Veränderung übrige zweckgebundene Fremdmittel</t>
  </si>
  <si>
    <t>Übrige zweckgebundene Fremdmittel Ende RJ</t>
  </si>
  <si>
    <t>Rechnungstotale</t>
  </si>
  <si>
    <t>Summe Kontrolltotale in Spalte F</t>
  </si>
  <si>
    <t>Differenz</t>
  </si>
  <si>
    <t>Verwaltungsvermögen netto Anfang RJ</t>
  </si>
  <si>
    <t>Investitionen Verwaltungsvermögen</t>
  </si>
  <si>
    <t>Ausgaben IR Verwaltungsvermögen</t>
  </si>
  <si>
    <t>Einnahmen IR Verwaltungsvermögen</t>
  </si>
  <si>
    <t>Nettoinvestitionen Verwaltungsvermögen</t>
  </si>
  <si>
    <t>Abschluss IR Verwaltungsvermögen</t>
  </si>
  <si>
    <t>Zwischensumme</t>
  </si>
  <si>
    <t>Total</t>
  </si>
  <si>
    <t>Verwaltungsvermögen netto Ende RJ</t>
  </si>
  <si>
    <t>Spezialfinanzierungen im Fremdkapital Ende RJ</t>
  </si>
  <si>
    <t>Verbindlichkeiten ggü Legaten/Stiftungen ohne eigene Rechtspersönlichkeit im FK</t>
  </si>
  <si>
    <r>
      <t xml:space="preserve">- Der Export hat auf der </t>
    </r>
    <r>
      <rPr>
        <b/>
        <sz val="8"/>
        <color theme="1"/>
        <rFont val="Arial"/>
        <family val="2"/>
        <scheme val="minor"/>
      </rPr>
      <t>vierstelligen Sachgruppenebene</t>
    </r>
    <r>
      <rPr>
        <sz val="8"/>
        <color theme="1"/>
        <rFont val="Arial"/>
        <family val="2"/>
        <scheme val="minor"/>
      </rPr>
      <t xml:space="preserve"> von Bilanz, Erfolgsrechnung und Investitionsrechnung zu erfolgen.</t>
    </r>
  </si>
  <si>
    <r>
      <t xml:space="preserve">=&gt; Die Geldflussrechnung wird nach der korrekten Dateneingabe </t>
    </r>
    <r>
      <rPr>
        <b/>
        <sz val="8"/>
        <color theme="1"/>
        <rFont val="Arial"/>
        <family val="2"/>
        <scheme val="minor"/>
      </rPr>
      <t>automatisch</t>
    </r>
    <r>
      <rPr>
        <sz val="8"/>
        <color theme="1"/>
        <rFont val="Arial"/>
        <family val="2"/>
        <scheme val="minor"/>
      </rPr>
      <t xml:space="preserve"> erstellt.</t>
    </r>
  </si>
  <si>
    <t>=&gt; Aus dem Register "GFR_indirekte Methode" kann die Geldflussrechnung in die Jahresrechnung kopiert werden.</t>
  </si>
  <si>
    <t>Dateneingabe</t>
  </si>
  <si>
    <t>Abschreibungen Sachanlagen Verwaltungsvermögen</t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</si>
  <si>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101 - </t>
    </r>
    <r>
      <rPr>
        <sz val="10"/>
        <color theme="1"/>
        <rFont val="Arial"/>
        <family val="2"/>
      </rPr>
      <t>1011</t>
    </r>
  </si>
  <si>
    <t>Bildung / Auflösung Rückstellungen der Erfolgsrechnung</t>
  </si>
  <si>
    <r>
      <rPr>
        <sz val="10"/>
        <color theme="1"/>
        <rFont val="Wingdings 3"/>
        <family val="1"/>
        <charset val="2"/>
      </rPr>
      <t>r</t>
    </r>
    <r>
      <rPr>
        <sz val="10"/>
        <color theme="1"/>
        <rFont val="Arial"/>
        <family val="2"/>
      </rPr>
      <t xml:space="preserve"> 200 - </t>
    </r>
    <r>
      <rPr>
        <sz val="10"/>
        <color theme="1"/>
        <rFont val="Arial"/>
        <family val="2"/>
      </rPr>
      <t>2001</t>
    </r>
  </si>
  <si>
    <t>Kontrolltotal</t>
  </si>
  <si>
    <t>Zins und Amortisation Pensionskassenverpflichtungen</t>
  </si>
  <si>
    <t>Zins und Amortisation Pensionskassenverpflichtungen / Entnahmen Eigenkapital</t>
  </si>
  <si>
    <t>Einlagen / Entnahmen Fonds und Spezialfinanzierungen FK und EK</t>
  </si>
  <si>
    <t>Verluste / Gewinne auf Sachanlagen FV (realisiert)</t>
  </si>
  <si>
    <t>Gewinne / Verluste auf Sachanlagen FV (realisiert)</t>
  </si>
  <si>
    <t>4411 / 3411</t>
  </si>
  <si>
    <t>Übriger Finanzertrag geldunwirksam</t>
  </si>
  <si>
    <t>Übriger Finanzertrag geldwirksam</t>
  </si>
  <si>
    <t>Spezialfinanzierungen im Fremdkapital Anfang RJ</t>
  </si>
  <si>
    <t>Veränderung Legate/Stiftungen im Fremdkapital</t>
  </si>
  <si>
    <t>Veränderung Spezialfinanzierungen im Eigenkapital</t>
  </si>
  <si>
    <t>Veränderung Spezialfinanzierungen im Fremdkapital</t>
  </si>
  <si>
    <t>Veränderung Fonds im Fremdkapital</t>
  </si>
  <si>
    <t>Spezialfinanzierungen im Eigenkapital Anfang RJ</t>
  </si>
  <si>
    <t>Spezialfinanzierungen im Eigenkapital Ende RJ</t>
  </si>
  <si>
    <t>Veränderung Fonds und Legate/Stiftungen im Eigenkapital</t>
  </si>
  <si>
    <t>Ergebnis Erfolgsrechnung</t>
  </si>
  <si>
    <t>Fonds und Legate/Stiftungen im Eigenkapital Ende RJ</t>
  </si>
  <si>
    <t>Fonds und Legate/Stiftungen im Eigenkapital Anfang RJ</t>
  </si>
  <si>
    <t>Veränderung Flüssige Mittel (= Fonds Geld)</t>
  </si>
  <si>
    <t>6 - 69</t>
  </si>
  <si>
    <t>5 - 59</t>
  </si>
  <si>
    <t>Abnahme (+) / Zunahme (-) Forderungen</t>
  </si>
  <si>
    <r>
      <t xml:space="preserve">- In den Spalten "Bestand Ende Rechnungsjahr" bzw. "Bestand Ende Vorjahr" sind die </t>
    </r>
    <r>
      <rPr>
        <b/>
        <sz val="8"/>
        <color theme="1"/>
        <rFont val="Arial"/>
        <family val="2"/>
        <scheme val="minor"/>
      </rPr>
      <t>Bestände bzw. Salden</t>
    </r>
    <r>
      <rPr>
        <sz val="8"/>
        <color theme="1"/>
        <rFont val="Arial"/>
        <family val="2"/>
        <scheme val="minor"/>
      </rPr>
      <t xml:space="preserve"> einzugeben: </t>
    </r>
  </si>
  <si>
    <t xml:space="preserve">     - Die Salden der verschiedenen Sachgruppen in der Tabelle links müssen Null ergeben.</t>
  </si>
  <si>
    <t xml:space="preserve">     - Im Register "Geldflussrechnung" muss in der untersten Zeile (Kontrollrechnung) der Wert "OK" angezeigt werden.</t>
  </si>
  <si>
    <t>Übriger Finanzaufwand / Finanzertrag (geldunwirksam)</t>
  </si>
  <si>
    <t>Aktivierung Eigenleistungen, Bestandesveränderungen</t>
  </si>
  <si>
    <t>431 + 432</t>
  </si>
  <si>
    <t>3411 / 4411 + 4419</t>
  </si>
  <si>
    <t>3841 / 4495 + 4841</t>
  </si>
  <si>
    <t>Wertberichtigungen VV</t>
  </si>
  <si>
    <t>Wertberichtigungen, Gewinne VV</t>
  </si>
  <si>
    <t>364 + 365 + 387</t>
  </si>
  <si>
    <t>Grundstückgewinnsteuern inkl. Mehrwertabschöpfung</t>
  </si>
  <si>
    <t xml:space="preserve">     - Salden von Aufwands- und Ausgabenkonten im Soll (ohne Vorjahr)</t>
  </si>
  <si>
    <t xml:space="preserve">     - Salden von Ertrags- und Einnahmenkonten im Haben (ohne Vorjahr)</t>
  </si>
  <si>
    <t xml:space="preserve">     - Das Abschlusskonto der Erfolgsrechnung und die Abschlusskonten der Investitionsrechnungen sind ebenfalls einzugeben. (ohne Vorjahr)</t>
  </si>
  <si>
    <t>Einlagen in Legate und Stiftungen des EK</t>
  </si>
  <si>
    <t>Entnahmen aus Legaten und Stiftungen des EK</t>
  </si>
  <si>
    <t>35 + 45</t>
  </si>
  <si>
    <t>Rechnung</t>
  </si>
  <si>
    <t>Daten manuell erfassen</t>
  </si>
  <si>
    <t>Geldflussrechnung (Jahresrechnung)</t>
  </si>
  <si>
    <t>Beitrag an Härteausgleich</t>
  </si>
  <si>
    <t>Beitrag aus Härteausgleich</t>
  </si>
  <si>
    <t>ergänztes Budget</t>
  </si>
  <si>
    <t>Entnahmen aus Fonds des Fremdkapitals</t>
  </si>
  <si>
    <t>Entnahmen aus Fonds im Fremdkapital</t>
  </si>
  <si>
    <t>4391 + 4695 + 4696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</si>
</sst>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,##0_ ;[Red]\-#,##0\ "/>
    <numFmt numFmtId="165" formatCode="#,##0.00_ ;[Red]\-#,##0.00\ "/>
  </numFmts>
  <fonts count="32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8"/>
      <color rgb="FFFF0000"/>
      <name val="Arial"/>
      <family val="2"/>
      <scheme val="minor"/>
    </font>
    <font>
      <sz val="11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10"/>
      <color theme="1"/>
      <name val="Wingdings 3"/>
      <family val="1"/>
      <charset val="2"/>
    </font>
    <font>
      <sz val="10"/>
      <color theme="1"/>
      <name val="Arial"/>
      <family val="1"/>
      <charset val="2"/>
    </font>
    <font>
      <sz val="11"/>
      <color theme="1"/>
      <name val="Arial Black"/>
      <family val="2"/>
    </font>
    <font>
      <sz val="14"/>
      <name val="Arial Black"/>
      <family val="2"/>
    </font>
    <font>
      <sz val="11"/>
      <name val="Arial Black"/>
      <family val="2"/>
    </font>
    <font>
      <sz val="1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EEECE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49">
    <xf numFmtId="0" fontId="0" fillId="0" borderId="0"/>
    <xf numFmtId="0" fontId="9" fillId="0" borderId="0"/>
    <xf numFmtId="0" fontId="1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15" fillId="3" borderId="6" applyNumberFormat="0" applyProtection="0">
      <alignment vertical="center"/>
    </xf>
    <xf numFmtId="4" fontId="16" fillId="4" borderId="6" applyNumberFormat="0" applyProtection="0">
      <alignment vertical="center"/>
    </xf>
    <xf numFmtId="4" fontId="15" fillId="4" borderId="6" applyNumberFormat="0" applyProtection="0">
      <alignment horizontal="left" vertical="center" indent="1"/>
    </xf>
    <xf numFmtId="0" fontId="15" fillId="4" borderId="6" applyNumberFormat="0" applyProtection="0">
      <alignment horizontal="left" vertical="top" indent="1"/>
    </xf>
    <xf numFmtId="4" fontId="15" fillId="5" borderId="0" applyNumberFormat="0" applyProtection="0">
      <alignment horizontal="left" vertical="center" indent="1"/>
    </xf>
    <xf numFmtId="4" fontId="17" fillId="6" borderId="6" applyNumberFormat="0" applyProtection="0">
      <alignment horizontal="right" vertical="center"/>
    </xf>
    <xf numFmtId="4" fontId="17" fillId="7" borderId="6" applyNumberFormat="0" applyProtection="0">
      <alignment horizontal="right" vertical="center"/>
    </xf>
    <xf numFmtId="4" fontId="17" fillId="8" borderId="6" applyNumberFormat="0" applyProtection="0">
      <alignment horizontal="right" vertical="center"/>
    </xf>
    <xf numFmtId="4" fontId="17" fillId="9" borderId="6" applyNumberFormat="0" applyProtection="0">
      <alignment horizontal="right" vertical="center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5" fillId="15" borderId="7" applyNumberFormat="0" applyProtection="0">
      <alignment horizontal="left" vertical="center" indent="1"/>
    </xf>
    <xf numFmtId="4" fontId="17" fillId="16" borderId="0" applyNumberFormat="0" applyProtection="0">
      <alignment horizontal="left" vertical="center" indent="1"/>
    </xf>
    <xf numFmtId="4" fontId="18" fillId="17" borderId="0" applyNumberFormat="0" applyProtection="0">
      <alignment horizontal="left" vertical="center" indent="1"/>
    </xf>
    <xf numFmtId="4" fontId="17" fillId="18" borderId="6" applyNumberFormat="0" applyProtection="0">
      <alignment horizontal="right" vertical="center"/>
    </xf>
    <xf numFmtId="4" fontId="17" fillId="16" borderId="0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0" fontId="12" fillId="17" borderId="6" applyNumberFormat="0" applyProtection="0">
      <alignment horizontal="left" vertical="center" indent="1"/>
    </xf>
    <xf numFmtId="0" fontId="12" fillId="17" borderId="6" applyNumberFormat="0" applyProtection="0">
      <alignment horizontal="left" vertical="top" indent="1"/>
    </xf>
    <xf numFmtId="0" fontId="12" fillId="5" borderId="6" applyNumberFormat="0" applyProtection="0">
      <alignment horizontal="left" vertical="center" indent="1"/>
    </xf>
    <xf numFmtId="0" fontId="12" fillId="5" borderId="6" applyNumberFormat="0" applyProtection="0">
      <alignment horizontal="left" vertical="top" indent="1"/>
    </xf>
    <xf numFmtId="0" fontId="12" fillId="19" borderId="6" applyNumberFormat="0" applyProtection="0">
      <alignment horizontal="left" vertical="center" indent="1"/>
    </xf>
    <xf numFmtId="0" fontId="12" fillId="19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4" fontId="17" fillId="21" borderId="6" applyNumberFormat="0" applyProtection="0">
      <alignment vertical="center"/>
    </xf>
    <xf numFmtId="4" fontId="19" fillId="21" borderId="6" applyNumberFormat="0" applyProtection="0">
      <alignment vertical="center"/>
    </xf>
    <xf numFmtId="4" fontId="17" fillId="21" borderId="6" applyNumberFormat="0" applyProtection="0">
      <alignment horizontal="left" vertical="center" indent="1"/>
    </xf>
    <xf numFmtId="0" fontId="17" fillId="21" borderId="6" applyNumberFormat="0" applyProtection="0">
      <alignment horizontal="left" vertical="top" indent="1"/>
    </xf>
    <xf numFmtId="4" fontId="17" fillId="16" borderId="6" applyNumberFormat="0" applyProtection="0">
      <alignment horizontal="right" vertical="center"/>
    </xf>
    <xf numFmtId="4" fontId="19" fillId="16" borderId="6" applyNumberFormat="0" applyProtection="0">
      <alignment horizontal="right" vertical="center"/>
    </xf>
    <xf numFmtId="4" fontId="17" fillId="18" borderId="6" applyNumberFormat="0" applyProtection="0">
      <alignment horizontal="left" vertical="center" indent="1"/>
    </xf>
    <xf numFmtId="0" fontId="17" fillId="5" borderId="6" applyNumberFormat="0" applyProtection="0">
      <alignment horizontal="left" vertical="top" indent="1"/>
    </xf>
    <xf numFmtId="4" fontId="20" fillId="22" borderId="0" applyNumberFormat="0" applyProtection="0">
      <alignment horizontal="left" vertical="center" indent="1"/>
    </xf>
    <xf numFmtId="4" fontId="21" fillId="16" borderId="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</cellStyleXfs>
  <cellXfs count="247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2" borderId="1" xfId="0" applyNumberFormat="1" applyFont="1" applyFill="1" applyBorder="1" applyAlignment="1" applyProtection="1">
      <alignment wrapText="1"/>
      <protection locked="0"/>
    </xf>
    <xf numFmtId="0" fontId="5" fillId="2" borderId="1" xfId="0" applyNumberFormat="1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0" borderId="0" xfId="0" applyFont="1" applyFill="1"/>
    <xf numFmtId="0" fontId="6" fillId="0" borderId="0" xfId="0" applyFont="1" applyFill="1"/>
    <xf numFmtId="0" fontId="5" fillId="0" borderId="0" xfId="0" applyNumberFormat="1" applyFont="1" applyFill="1"/>
    <xf numFmtId="0" fontId="7" fillId="0" borderId="0" xfId="0" applyFont="1" applyFill="1"/>
    <xf numFmtId="0" fontId="6" fillId="0" borderId="0" xfId="0" applyNumberFormat="1" applyFont="1" applyFill="1"/>
    <xf numFmtId="0" fontId="7" fillId="0" borderId="0" xfId="0" applyNumberFormat="1" applyFont="1" applyFill="1"/>
    <xf numFmtId="49" fontId="5" fillId="0" borderId="0" xfId="0" applyNumberFormat="1" applyFont="1" applyFill="1" applyAlignment="1">
      <alignment horizontal="left"/>
    </xf>
    <xf numFmtId="165" fontId="5" fillId="0" borderId="0" xfId="0" applyNumberFormat="1" applyFont="1"/>
    <xf numFmtId="165" fontId="6" fillId="0" borderId="0" xfId="0" applyNumberFormat="1" applyFont="1" applyAlignment="1">
      <alignment horizontal="right"/>
    </xf>
    <xf numFmtId="165" fontId="6" fillId="0" borderId="0" xfId="0" applyNumberFormat="1" applyFont="1"/>
    <xf numFmtId="0" fontId="10" fillId="0" borderId="0" xfId="1" applyFont="1" applyAlignment="1">
      <alignment horizontal="left"/>
    </xf>
    <xf numFmtId="0" fontId="11" fillId="0" borderId="0" xfId="1" applyFont="1" applyAlignment="1">
      <alignment horizontal="right"/>
    </xf>
    <xf numFmtId="0" fontId="12" fillId="0" borderId="0" xfId="1" applyFont="1" applyFill="1"/>
    <xf numFmtId="0" fontId="11" fillId="0" borderId="0" xfId="1" applyFont="1" applyAlignment="1">
      <alignment horizontal="left"/>
    </xf>
    <xf numFmtId="49" fontId="12" fillId="0" borderId="0" xfId="1" applyNumberFormat="1" applyFont="1" applyFill="1"/>
    <xf numFmtId="0" fontId="13" fillId="0" borderId="0" xfId="1" applyFont="1" applyFill="1" applyAlignment="1">
      <alignment horizontal="left"/>
    </xf>
    <xf numFmtId="0" fontId="12" fillId="0" borderId="0" xfId="1" applyFont="1" applyFill="1" applyAlignment="1">
      <alignment horizontal="left"/>
    </xf>
    <xf numFmtId="0" fontId="11" fillId="0" borderId="0" xfId="2" applyFont="1" applyFill="1"/>
    <xf numFmtId="0" fontId="11" fillId="0" borderId="0" xfId="1" applyFont="1" applyFill="1"/>
    <xf numFmtId="0" fontId="12" fillId="0" borderId="0" xfId="2" applyFont="1" applyFill="1"/>
    <xf numFmtId="0" fontId="12" fillId="0" borderId="0" xfId="2" applyFont="1"/>
    <xf numFmtId="0" fontId="13" fillId="0" borderId="0" xfId="2" applyFont="1" applyFill="1" applyBorder="1" applyAlignment="1">
      <alignment horizontal="left" vertical="center"/>
    </xf>
    <xf numFmtId="0" fontId="11" fillId="0" borderId="4" xfId="2" applyFont="1" applyFill="1" applyBorder="1" applyAlignment="1">
      <alignment horizontal="left" vertical="center"/>
    </xf>
    <xf numFmtId="0" fontId="11" fillId="0" borderId="0" xfId="2" applyFont="1" applyBorder="1"/>
    <xf numFmtId="0" fontId="13" fillId="0" borderId="0" xfId="2" applyFont="1" applyFill="1" applyAlignment="1">
      <alignment horizontal="left"/>
    </xf>
    <xf numFmtId="0" fontId="12" fillId="0" borderId="0" xfId="1" applyFont="1"/>
    <xf numFmtId="0" fontId="11" fillId="0" borderId="0" xfId="1" applyFont="1"/>
    <xf numFmtId="0" fontId="13" fillId="0" borderId="0" xfId="1" applyFont="1"/>
    <xf numFmtId="0" fontId="22" fillId="0" borderId="4" xfId="2" applyFont="1" applyFill="1" applyBorder="1" applyAlignment="1">
      <alignment horizontal="left" vertical="center"/>
    </xf>
    <xf numFmtId="4" fontId="12" fillId="23" borderId="0" xfId="1" applyNumberFormat="1" applyFont="1" applyFill="1" applyAlignment="1">
      <alignment horizontal="right"/>
    </xf>
    <xf numFmtId="4" fontId="11" fillId="23" borderId="4" xfId="2" applyNumberFormat="1" applyFont="1" applyFill="1" applyBorder="1" applyAlignment="1">
      <alignment horizontal="right" vertical="center"/>
    </xf>
    <xf numFmtId="4" fontId="11" fillId="23" borderId="0" xfId="1" applyNumberFormat="1" applyFont="1" applyFill="1" applyAlignment="1">
      <alignment horizontal="right"/>
    </xf>
    <xf numFmtId="4" fontId="12" fillId="23" borderId="0" xfId="2" applyNumberFormat="1" applyFont="1" applyFill="1" applyAlignment="1">
      <alignment horizontal="right"/>
    </xf>
    <xf numFmtId="4" fontId="11" fillId="23" borderId="0" xfId="2" applyNumberFormat="1" applyFont="1" applyFill="1" applyAlignment="1">
      <alignment horizontal="right"/>
    </xf>
    <xf numFmtId="4" fontId="13" fillId="23" borderId="0" xfId="1" applyNumberFormat="1" applyFont="1" applyFill="1" applyAlignment="1">
      <alignment horizontal="right"/>
    </xf>
    <xf numFmtId="4" fontId="22" fillId="23" borderId="4" xfId="2" applyNumberFormat="1" applyFont="1" applyFill="1" applyBorder="1" applyAlignment="1">
      <alignment horizontal="right" vertical="center"/>
    </xf>
    <xf numFmtId="0" fontId="24" fillId="0" borderId="0" xfId="1" applyFont="1" applyFill="1" applyAlignment="1">
      <alignment horizontal="left"/>
    </xf>
    <xf numFmtId="0" fontId="25" fillId="0" borderId="0" xfId="1" applyFont="1" applyAlignment="1">
      <alignment horizontal="left"/>
    </xf>
    <xf numFmtId="0" fontId="24" fillId="0" borderId="0" xfId="1" applyFont="1" applyAlignment="1">
      <alignment horizontal="left"/>
    </xf>
    <xf numFmtId="0" fontId="24" fillId="0" borderId="0" xfId="2" applyFont="1" applyFill="1"/>
    <xf numFmtId="0" fontId="24" fillId="0" borderId="4" xfId="2" applyFont="1" applyFill="1" applyBorder="1"/>
    <xf numFmtId="0" fontId="24" fillId="0" borderId="0" xfId="1" applyFont="1"/>
    <xf numFmtId="0" fontId="23" fillId="0" borderId="4" xfId="2" applyFont="1" applyFill="1" applyBorder="1"/>
    <xf numFmtId="165" fontId="5" fillId="2" borderId="1" xfId="0" applyNumberFormat="1" applyFont="1" applyFill="1" applyBorder="1" applyAlignment="1" applyProtection="1">
      <protection locked="0"/>
    </xf>
    <xf numFmtId="165" fontId="6" fillId="24" borderId="0" xfId="0" applyNumberFormat="1" applyFont="1" applyFill="1"/>
    <xf numFmtId="49" fontId="6" fillId="0" borderId="0" xfId="0" applyNumberFormat="1" applyFont="1" applyFill="1" applyAlignment="1">
      <alignment horizontal="left"/>
    </xf>
    <xf numFmtId="0" fontId="6" fillId="24" borderId="0" xfId="0" applyNumberFormat="1" applyFont="1" applyFill="1"/>
    <xf numFmtId="165" fontId="5" fillId="24" borderId="0" xfId="0" applyNumberFormat="1" applyFont="1" applyFill="1"/>
    <xf numFmtId="165" fontId="5" fillId="0" borderId="0" xfId="0" applyNumberFormat="1" applyFont="1" applyBorder="1"/>
    <xf numFmtId="0" fontId="5" fillId="0" borderId="0" xfId="0" applyFont="1" applyBorder="1"/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65" fontId="5" fillId="0" borderId="0" xfId="0" applyNumberFormat="1" applyFont="1" applyFill="1"/>
    <xf numFmtId="0" fontId="6" fillId="25" borderId="0" xfId="0" applyFont="1" applyFill="1"/>
    <xf numFmtId="165" fontId="5" fillId="25" borderId="0" xfId="0" applyNumberFormat="1" applyFont="1" applyFill="1"/>
    <xf numFmtId="0" fontId="5" fillId="25" borderId="0" xfId="0" applyFont="1" applyFill="1"/>
    <xf numFmtId="0" fontId="5" fillId="0" borderId="13" xfId="0" applyFont="1" applyBorder="1" applyAlignment="1">
      <alignment horizontal="left"/>
    </xf>
    <xf numFmtId="165" fontId="5" fillId="0" borderId="14" xfId="0" applyNumberFormat="1" applyFont="1" applyBorder="1" applyAlignment="1">
      <alignment horizontal="left"/>
    </xf>
    <xf numFmtId="165" fontId="5" fillId="0" borderId="17" xfId="0" applyNumberFormat="1" applyFont="1" applyBorder="1"/>
    <xf numFmtId="0" fontId="5" fillId="0" borderId="16" xfId="0" applyFont="1" applyBorder="1" applyAlignment="1">
      <alignment horizontal="left"/>
    </xf>
    <xf numFmtId="165" fontId="5" fillId="0" borderId="17" xfId="0" applyNumberFormat="1" applyFont="1" applyBorder="1" applyAlignment="1">
      <alignment horizontal="left"/>
    </xf>
    <xf numFmtId="0" fontId="5" fillId="0" borderId="18" xfId="0" applyFont="1" applyBorder="1"/>
    <xf numFmtId="165" fontId="5" fillId="0" borderId="14" xfId="0" applyNumberFormat="1" applyFont="1" applyBorder="1"/>
    <xf numFmtId="0" fontId="5" fillId="25" borderId="10" xfId="0" applyFont="1" applyFill="1" applyBorder="1"/>
    <xf numFmtId="165" fontId="5" fillId="25" borderId="5" xfId="0" applyNumberFormat="1" applyFont="1" applyFill="1" applyBorder="1"/>
    <xf numFmtId="165" fontId="6" fillId="25" borderId="5" xfId="0" applyNumberFormat="1" applyFont="1" applyFill="1" applyBorder="1"/>
    <xf numFmtId="0" fontId="6" fillId="25" borderId="11" xfId="0" applyFont="1" applyFill="1" applyBorder="1"/>
    <xf numFmtId="165" fontId="6" fillId="25" borderId="0" xfId="0" applyNumberFormat="1" applyFont="1" applyFill="1"/>
    <xf numFmtId="0" fontId="5" fillId="0" borderId="15" xfId="0" applyFont="1" applyBorder="1"/>
    <xf numFmtId="0" fontId="5" fillId="25" borderId="13" xfId="0" applyFont="1" applyFill="1" applyBorder="1"/>
    <xf numFmtId="165" fontId="5" fillId="25" borderId="14" xfId="0" applyNumberFormat="1" applyFont="1" applyFill="1" applyBorder="1"/>
    <xf numFmtId="165" fontId="6" fillId="25" borderId="14" xfId="0" applyNumberFormat="1" applyFont="1" applyFill="1" applyBorder="1"/>
    <xf numFmtId="0" fontId="6" fillId="25" borderId="15" xfId="0" applyFont="1" applyFill="1" applyBorder="1"/>
    <xf numFmtId="165" fontId="8" fillId="24" borderId="0" xfId="0" applyNumberFormat="1" applyFont="1" applyFill="1" applyAlignment="1">
      <alignment horizontal="right"/>
    </xf>
    <xf numFmtId="0" fontId="13" fillId="0" borderId="0" xfId="2" quotePrefix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165" fontId="6" fillId="0" borderId="0" xfId="0" applyNumberFormat="1" applyFont="1" applyFill="1"/>
    <xf numFmtId="0" fontId="6" fillId="0" borderId="5" xfId="0" applyFont="1" applyBorder="1" applyAlignment="1">
      <alignment horizontal="center"/>
    </xf>
    <xf numFmtId="49" fontId="6" fillId="0" borderId="5" xfId="0" applyNumberFormat="1" applyFont="1" applyBorder="1" applyAlignment="1">
      <alignment horizontal="left"/>
    </xf>
    <xf numFmtId="0" fontId="6" fillId="0" borderId="5" xfId="0" applyNumberFormat="1" applyFont="1" applyBorder="1"/>
    <xf numFmtId="0" fontId="5" fillId="0" borderId="19" xfId="0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left"/>
    </xf>
    <xf numFmtId="0" fontId="5" fillId="0" borderId="19" xfId="0" applyNumberFormat="1" applyFont="1" applyFill="1" applyBorder="1"/>
    <xf numFmtId="0" fontId="5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left"/>
    </xf>
    <xf numFmtId="0" fontId="5" fillId="0" borderId="20" xfId="0" applyNumberFormat="1" applyFont="1" applyFill="1" applyBorder="1"/>
    <xf numFmtId="0" fontId="5" fillId="0" borderId="20" xfId="0" applyNumberFormat="1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left"/>
    </xf>
    <xf numFmtId="0" fontId="5" fillId="0" borderId="21" xfId="0" applyNumberFormat="1" applyFont="1" applyFill="1" applyBorder="1"/>
    <xf numFmtId="0" fontId="5" fillId="0" borderId="22" xfId="0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left"/>
    </xf>
    <xf numFmtId="0" fontId="5" fillId="0" borderId="22" xfId="0" applyNumberFormat="1" applyFont="1" applyFill="1" applyBorder="1"/>
    <xf numFmtId="49" fontId="5" fillId="0" borderId="22" xfId="0" applyNumberFormat="1" applyFont="1" applyFill="1" applyBorder="1" applyAlignment="1">
      <alignment horizontal="left"/>
    </xf>
    <xf numFmtId="0" fontId="6" fillId="0" borderId="5" xfId="0" applyFont="1" applyFill="1" applyBorder="1"/>
    <xf numFmtId="0" fontId="6" fillId="0" borderId="5" xfId="0" applyFont="1" applyFill="1" applyBorder="1" applyAlignment="1">
      <alignment horizontal="left"/>
    </xf>
    <xf numFmtId="165" fontId="6" fillId="0" borderId="5" xfId="0" applyNumberFormat="1" applyFont="1" applyBorder="1" applyAlignment="1">
      <alignment horizontal="right"/>
    </xf>
    <xf numFmtId="165" fontId="5" fillId="0" borderId="5" xfId="0" applyNumberFormat="1" applyFont="1" applyBorder="1"/>
    <xf numFmtId="0" fontId="5" fillId="0" borderId="5" xfId="0" applyNumberFormat="1" applyFont="1" applyBorder="1" applyAlignment="1">
      <alignment horizontal="left"/>
    </xf>
    <xf numFmtId="0" fontId="6" fillId="0" borderId="13" xfId="0" applyFont="1" applyFill="1" applyBorder="1"/>
    <xf numFmtId="0" fontId="6" fillId="0" borderId="14" xfId="0" applyFont="1" applyFill="1" applyBorder="1"/>
    <xf numFmtId="165" fontId="5" fillId="0" borderId="14" xfId="0" applyNumberFormat="1" applyFont="1" applyFill="1" applyBorder="1"/>
    <xf numFmtId="0" fontId="5" fillId="0" borderId="13" xfId="0" applyFont="1" applyFill="1" applyBorder="1" applyAlignment="1">
      <alignment horizontal="left"/>
    </xf>
    <xf numFmtId="165" fontId="5" fillId="0" borderId="14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/>
    <xf numFmtId="165" fontId="5" fillId="0" borderId="17" xfId="0" applyNumberFormat="1" applyFont="1" applyFill="1" applyBorder="1"/>
    <xf numFmtId="0" fontId="5" fillId="0" borderId="10" xfId="0" applyFont="1" applyFill="1" applyBorder="1"/>
    <xf numFmtId="165" fontId="5" fillId="0" borderId="5" xfId="0" applyNumberFormat="1" applyFont="1" applyFill="1" applyBorder="1"/>
    <xf numFmtId="0" fontId="5" fillId="0" borderId="8" xfId="0" applyFont="1" applyFill="1" applyBorder="1"/>
    <xf numFmtId="165" fontId="5" fillId="0" borderId="0" xfId="0" applyNumberFormat="1" applyFont="1" applyFill="1" applyBorder="1"/>
    <xf numFmtId="0" fontId="5" fillId="0" borderId="18" xfId="0" applyFont="1" applyFill="1" applyBorder="1"/>
    <xf numFmtId="0" fontId="5" fillId="0" borderId="9" xfId="0" applyFont="1" applyFill="1" applyBorder="1"/>
    <xf numFmtId="165" fontId="6" fillId="0" borderId="0" xfId="0" applyNumberFormat="1" applyFont="1" applyFill="1" applyBorder="1"/>
    <xf numFmtId="0" fontId="6" fillId="0" borderId="9" xfId="0" applyFont="1" applyFill="1" applyBorder="1"/>
    <xf numFmtId="165" fontId="6" fillId="0" borderId="5" xfId="0" applyNumberFormat="1" applyFont="1" applyFill="1" applyBorder="1"/>
    <xf numFmtId="0" fontId="6" fillId="0" borderId="11" xfId="0" applyFont="1" applyFill="1" applyBorder="1"/>
    <xf numFmtId="0" fontId="6" fillId="0" borderId="16" xfId="0" applyFont="1" applyFill="1" applyBorder="1"/>
    <xf numFmtId="0" fontId="6" fillId="0" borderId="18" xfId="0" applyFont="1" applyFill="1" applyBorder="1"/>
    <xf numFmtId="0" fontId="6" fillId="0" borderId="8" xfId="0" applyFont="1" applyFill="1" applyBorder="1"/>
    <xf numFmtId="165" fontId="5" fillId="0" borderId="17" xfId="0" applyNumberFormat="1" applyFont="1" applyFill="1" applyBorder="1" applyAlignment="1">
      <alignment horizontal="right"/>
    </xf>
    <xf numFmtId="0" fontId="5" fillId="0" borderId="13" xfId="0" applyFont="1" applyFill="1" applyBorder="1"/>
    <xf numFmtId="165" fontId="6" fillId="0" borderId="14" xfId="0" applyNumberFormat="1" applyFont="1" applyFill="1" applyBorder="1"/>
    <xf numFmtId="0" fontId="6" fillId="0" borderId="15" xfId="0" applyFont="1" applyFill="1" applyBorder="1"/>
    <xf numFmtId="165" fontId="5" fillId="24" borderId="0" xfId="0" applyNumberFormat="1" applyFont="1" applyFill="1" applyAlignment="1">
      <alignment horizontal="right"/>
    </xf>
    <xf numFmtId="0" fontId="4" fillId="0" borderId="0" xfId="2" applyFont="1" applyFill="1"/>
    <xf numFmtId="0" fontId="27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13" fillId="0" borderId="0" xfId="1" quotePrefix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3" fillId="0" borderId="0" xfId="1" applyFont="1" applyFill="1" applyAlignment="1">
      <alignment horizontal="left"/>
    </xf>
    <xf numFmtId="0" fontId="23" fillId="0" borderId="0" xfId="2" applyFont="1" applyFill="1" applyAlignment="1">
      <alignment horizontal="left"/>
    </xf>
    <xf numFmtId="0" fontId="24" fillId="0" borderId="0" xfId="1" applyFont="1" applyFill="1"/>
    <xf numFmtId="0" fontId="13" fillId="0" borderId="0" xfId="1" applyFont="1" applyFill="1"/>
    <xf numFmtId="0" fontId="23" fillId="0" borderId="0" xfId="1" applyFont="1" applyFill="1"/>
    <xf numFmtId="0" fontId="13" fillId="0" borderId="0" xfId="1" quotePrefix="1" applyFont="1" applyFill="1"/>
    <xf numFmtId="0" fontId="29" fillId="0" borderId="0" xfId="1" applyFont="1" applyAlignment="1">
      <alignment horizontal="left"/>
    </xf>
    <xf numFmtId="0" fontId="30" fillId="0" borderId="4" xfId="2" applyFont="1" applyFill="1" applyBorder="1" applyAlignment="1">
      <alignment horizontal="left" vertical="center"/>
    </xf>
    <xf numFmtId="0" fontId="31" fillId="0" borderId="4" xfId="2" applyFont="1" applyFill="1" applyBorder="1"/>
    <xf numFmtId="3" fontId="30" fillId="23" borderId="4" xfId="2" applyNumberFormat="1" applyFont="1" applyFill="1" applyBorder="1" applyAlignment="1">
      <alignment horizontal="right" vertical="center"/>
    </xf>
    <xf numFmtId="0" fontId="1" fillId="0" borderId="4" xfId="2" applyFont="1" applyFill="1" applyBorder="1" applyAlignment="1">
      <alignment vertical="center"/>
    </xf>
    <xf numFmtId="0" fontId="12" fillId="0" borderId="3" xfId="2" applyFont="1" applyFill="1" applyBorder="1" applyAlignment="1">
      <alignment horizontal="left" vertical="center"/>
    </xf>
    <xf numFmtId="0" fontId="24" fillId="0" borderId="3" xfId="2" applyFont="1" applyFill="1" applyBorder="1"/>
    <xf numFmtId="4" fontId="12" fillId="23" borderId="3" xfId="2" applyNumberFormat="1" applyFont="1" applyFill="1" applyBorder="1" applyAlignment="1">
      <alignment horizontal="right" vertical="center"/>
    </xf>
    <xf numFmtId="0" fontId="12" fillId="0" borderId="0" xfId="2" applyFont="1" applyFill="1" applyBorder="1" applyAlignment="1">
      <alignment horizontal="left" vertical="center"/>
    </xf>
    <xf numFmtId="0" fontId="24" fillId="0" borderId="0" xfId="2" applyFont="1" applyFill="1" applyBorder="1"/>
    <xf numFmtId="4" fontId="12" fillId="23" borderId="0" xfId="2" applyNumberFormat="1" applyFont="1" applyFill="1" applyBorder="1" applyAlignment="1">
      <alignment horizontal="right" vertical="center"/>
    </xf>
    <xf numFmtId="49" fontId="1" fillId="0" borderId="0" xfId="1" applyNumberFormat="1" applyFont="1" applyFill="1" applyAlignment="1">
      <alignment horizontal="left"/>
    </xf>
    <xf numFmtId="165" fontId="6" fillId="25" borderId="15" xfId="0" applyNumberFormat="1" applyFont="1" applyFill="1" applyBorder="1"/>
    <xf numFmtId="0" fontId="1" fillId="0" borderId="0" xfId="1" applyFont="1" applyFill="1" applyAlignment="1">
      <alignment horizontal="left"/>
    </xf>
    <xf numFmtId="0" fontId="6" fillId="23" borderId="0" xfId="0" applyFont="1" applyFill="1" applyAlignment="1" applyProtection="1"/>
    <xf numFmtId="0" fontId="6" fillId="23" borderId="0" xfId="0" applyFont="1" applyFill="1" applyAlignment="1" applyProtection="1">
      <alignment wrapText="1"/>
    </xf>
    <xf numFmtId="0" fontId="5" fillId="23" borderId="0" xfId="0" quotePrefix="1" applyFont="1" applyFill="1" applyAlignment="1" applyProtection="1"/>
    <xf numFmtId="0" fontId="5" fillId="23" borderId="0" xfId="0" applyFont="1" applyFill="1" applyAlignment="1" applyProtection="1"/>
    <xf numFmtId="165" fontId="5" fillId="23" borderId="0" xfId="0" applyNumberFormat="1" applyFont="1" applyFill="1" applyAlignment="1" applyProtection="1"/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Fill="1" applyProtection="1"/>
    <xf numFmtId="0" fontId="5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wrapText="1"/>
    </xf>
    <xf numFmtId="165" fontId="5" fillId="0" borderId="0" xfId="0" applyNumberFormat="1" applyFont="1" applyAlignment="1" applyProtection="1"/>
    <xf numFmtId="165" fontId="5" fillId="0" borderId="0" xfId="0" applyNumberFormat="1" applyFont="1" applyProtection="1"/>
    <xf numFmtId="0" fontId="6" fillId="0" borderId="0" xfId="0" applyFont="1" applyFill="1" applyAlignment="1" applyProtection="1">
      <alignment wrapText="1"/>
    </xf>
    <xf numFmtId="49" fontId="6" fillId="0" borderId="0" xfId="0" applyNumberFormat="1" applyFont="1" applyAlignment="1" applyProtection="1">
      <alignment horizontal="left"/>
    </xf>
    <xf numFmtId="49" fontId="6" fillId="0" borderId="0" xfId="0" applyNumberFormat="1" applyFont="1" applyAlignment="1" applyProtection="1">
      <alignment horizontal="left" wrapText="1"/>
    </xf>
    <xf numFmtId="165" fontId="6" fillId="0" borderId="13" xfId="0" applyNumberFormat="1" applyFont="1" applyBorder="1" applyAlignment="1" applyProtection="1">
      <alignment horizontal="center"/>
    </xf>
    <xf numFmtId="165" fontId="6" fillId="0" borderId="14" xfId="0" applyNumberFormat="1" applyFont="1" applyFill="1" applyBorder="1" applyAlignment="1" applyProtection="1">
      <alignment horizontal="right"/>
    </xf>
    <xf numFmtId="165" fontId="6" fillId="0" borderId="14" xfId="0" applyNumberFormat="1" applyFont="1" applyBorder="1" applyAlignment="1" applyProtection="1">
      <alignment horizontal="right"/>
    </xf>
    <xf numFmtId="165" fontId="6" fillId="0" borderId="15" xfId="0" applyNumberFormat="1" applyFont="1" applyBorder="1" applyAlignment="1" applyProtection="1">
      <alignment horizontal="right"/>
    </xf>
    <xf numFmtId="0" fontId="5" fillId="0" borderId="0" xfId="0" applyFont="1" applyFill="1" applyAlignment="1" applyProtection="1"/>
    <xf numFmtId="165" fontId="5" fillId="0" borderId="8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Protection="1"/>
    <xf numFmtId="165" fontId="5" fillId="0" borderId="9" xfId="0" applyNumberFormat="1" applyFont="1" applyFill="1" applyBorder="1" applyProtection="1"/>
    <xf numFmtId="0" fontId="6" fillId="0" borderId="0" xfId="0" applyFont="1" applyAlignment="1" applyProtection="1">
      <alignment wrapText="1"/>
    </xf>
    <xf numFmtId="165" fontId="6" fillId="25" borderId="10" xfId="0" applyNumberFormat="1" applyFont="1" applyFill="1" applyBorder="1" applyAlignment="1" applyProtection="1">
      <alignment horizontal="center"/>
    </xf>
    <xf numFmtId="165" fontId="6" fillId="25" borderId="5" xfId="0" applyNumberFormat="1" applyFont="1" applyFill="1" applyBorder="1" applyProtection="1"/>
    <xf numFmtId="165" fontId="6" fillId="25" borderId="11" xfId="0" applyNumberFormat="1" applyFont="1" applyFill="1" applyBorder="1" applyProtection="1"/>
    <xf numFmtId="165" fontId="5" fillId="0" borderId="0" xfId="0" applyNumberFormat="1" applyFont="1" applyFill="1" applyAlignment="1" applyProtection="1"/>
    <xf numFmtId="164" fontId="6" fillId="0" borderId="13" xfId="0" applyNumberFormat="1" applyFont="1" applyBorder="1" applyAlignment="1" applyProtection="1">
      <alignment horizontal="right"/>
    </xf>
    <xf numFmtId="164" fontId="6" fillId="0" borderId="14" xfId="0" applyNumberFormat="1" applyFont="1" applyBorder="1" applyAlignment="1" applyProtection="1">
      <alignment horizontal="right"/>
    </xf>
    <xf numFmtId="164" fontId="6" fillId="0" borderId="15" xfId="0" applyNumberFormat="1" applyFont="1" applyBorder="1" applyAlignment="1" applyProtection="1">
      <alignment horizontal="right"/>
    </xf>
    <xf numFmtId="0" fontId="5" fillId="0" borderId="16" xfId="0" applyFont="1" applyFill="1" applyBorder="1" applyProtection="1"/>
    <xf numFmtId="165" fontId="5" fillId="0" borderId="17" xfId="0" applyNumberFormat="1" applyFont="1" applyFill="1" applyBorder="1" applyProtection="1"/>
    <xf numFmtId="0" fontId="5" fillId="0" borderId="10" xfId="0" applyFont="1" applyFill="1" applyBorder="1" applyProtection="1"/>
    <xf numFmtId="165" fontId="5" fillId="0" borderId="5" xfId="0" applyNumberFormat="1" applyFont="1" applyFill="1" applyBorder="1" applyProtection="1"/>
    <xf numFmtId="0" fontId="5" fillId="0" borderId="8" xfId="0" applyFont="1" applyFill="1" applyBorder="1" applyProtection="1"/>
    <xf numFmtId="165" fontId="5" fillId="0" borderId="0" xfId="0" applyNumberFormat="1" applyFont="1" applyFill="1" applyProtection="1"/>
    <xf numFmtId="164" fontId="5" fillId="0" borderId="0" xfId="0" applyNumberFormat="1" applyFont="1" applyAlignment="1" applyProtection="1">
      <alignment horizontal="center"/>
    </xf>
    <xf numFmtId="164" fontId="5" fillId="0" borderId="0" xfId="0" applyNumberFormat="1" applyFont="1" applyProtection="1"/>
    <xf numFmtId="0" fontId="5" fillId="0" borderId="12" xfId="0" applyNumberFormat="1" applyFont="1" applyBorder="1" applyAlignment="1" applyProtection="1">
      <alignment horizontal="left"/>
    </xf>
    <xf numFmtId="0" fontId="5" fillId="0" borderId="12" xfId="0" applyFont="1" applyBorder="1" applyAlignment="1" applyProtection="1">
      <alignment wrapText="1"/>
    </xf>
    <xf numFmtId="165" fontId="6" fillId="0" borderId="12" xfId="0" applyNumberFormat="1" applyFont="1" applyBorder="1" applyAlignment="1" applyProtection="1"/>
    <xf numFmtId="165" fontId="5" fillId="0" borderId="12" xfId="0" applyNumberFormat="1" applyFont="1" applyBorder="1" applyProtection="1"/>
    <xf numFmtId="165" fontId="5" fillId="0" borderId="12" xfId="0" applyNumberFormat="1" applyFont="1" applyFill="1" applyBorder="1" applyProtection="1"/>
    <xf numFmtId="164" fontId="5" fillId="0" borderId="12" xfId="0" applyNumberFormat="1" applyFont="1" applyBorder="1" applyAlignment="1" applyProtection="1">
      <alignment horizontal="center"/>
    </xf>
    <xf numFmtId="0" fontId="6" fillId="0" borderId="12" xfId="0" applyNumberFormat="1" applyFont="1" applyBorder="1" applyAlignment="1" applyProtection="1">
      <alignment horizontal="left"/>
    </xf>
    <xf numFmtId="0" fontId="6" fillId="0" borderId="12" xfId="0" applyFont="1" applyBorder="1" applyAlignment="1" applyProtection="1">
      <alignment wrapText="1"/>
    </xf>
    <xf numFmtId="165" fontId="6" fillId="0" borderId="12" xfId="0" applyNumberFormat="1" applyFont="1" applyBorder="1" applyAlignment="1" applyProtection="1">
      <alignment horizontal="right"/>
    </xf>
    <xf numFmtId="165" fontId="6" fillId="0" borderId="12" xfId="0" applyNumberFormat="1" applyFont="1" applyFill="1" applyBorder="1" applyAlignment="1" applyProtection="1">
      <alignment horizontal="right"/>
    </xf>
    <xf numFmtId="164" fontId="6" fillId="0" borderId="12" xfId="0" applyNumberFormat="1" applyFont="1" applyBorder="1" applyAlignment="1" applyProtection="1">
      <alignment horizontal="center"/>
    </xf>
    <xf numFmtId="165" fontId="5" fillId="0" borderId="1" xfId="0" applyNumberFormat="1" applyFont="1" applyBorder="1" applyProtection="1"/>
    <xf numFmtId="165" fontId="5" fillId="0" borderId="1" xfId="0" applyNumberFormat="1" applyFont="1" applyFill="1" applyBorder="1" applyProtection="1"/>
    <xf numFmtId="164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wrapText="1"/>
    </xf>
    <xf numFmtId="0" fontId="28" fillId="2" borderId="2" xfId="1" applyNumberFormat="1" applyFont="1" applyFill="1" applyBorder="1" applyAlignment="1" applyProtection="1">
      <alignment horizontal="center" vertical="center"/>
      <protection locked="0"/>
    </xf>
    <xf numFmtId="49" fontId="28" fillId="2" borderId="3" xfId="1" applyNumberFormat="1" applyFont="1" applyFill="1" applyBorder="1" applyAlignment="1" applyProtection="1">
      <alignment horizontal="center" vertical="center"/>
      <protection locked="0"/>
    </xf>
    <xf numFmtId="3" fontId="30" fillId="0" borderId="4" xfId="2" applyNumberFormat="1" applyFont="1" applyFill="1" applyBorder="1" applyAlignment="1">
      <alignment horizontal="right" vertical="center"/>
    </xf>
    <xf numFmtId="4" fontId="11" fillId="0" borderId="4" xfId="2" applyNumberFormat="1" applyFont="1" applyFill="1" applyBorder="1" applyAlignment="1">
      <alignment horizontal="right" vertical="center"/>
    </xf>
    <xf numFmtId="4" fontId="12" fillId="0" borderId="0" xfId="2" applyNumberFormat="1" applyFont="1" applyFill="1" applyBorder="1" applyAlignment="1">
      <alignment horizontal="right" vertical="center"/>
    </xf>
    <xf numFmtId="4" fontId="12" fillId="0" borderId="3" xfId="2" applyNumberFormat="1" applyFont="1" applyFill="1" applyBorder="1" applyAlignment="1">
      <alignment horizontal="right" vertical="center"/>
    </xf>
    <xf numFmtId="4" fontId="22" fillId="0" borderId="4" xfId="2" applyNumberFormat="1" applyFont="1" applyFill="1" applyBorder="1" applyAlignment="1">
      <alignment horizontal="right" vertical="center"/>
    </xf>
    <xf numFmtId="49" fontId="28" fillId="2" borderId="3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2" applyNumberFormat="1" applyFont="1" applyFill="1" applyProtection="1">
      <protection locked="0"/>
    </xf>
    <xf numFmtId="165" fontId="6" fillId="25" borderId="17" xfId="0" applyNumberFormat="1" applyFont="1" applyFill="1" applyBorder="1" applyAlignment="1" applyProtection="1">
      <alignment horizontal="right" vertical="center"/>
    </xf>
    <xf numFmtId="165" fontId="6" fillId="25" borderId="5" xfId="0" applyNumberFormat="1" applyFont="1" applyFill="1" applyBorder="1" applyAlignment="1" applyProtection="1">
      <alignment horizontal="right" vertical="center"/>
    </xf>
    <xf numFmtId="165" fontId="6" fillId="25" borderId="0" xfId="0" applyNumberFormat="1" applyFont="1" applyFill="1" applyBorder="1" applyAlignment="1" applyProtection="1">
      <alignment horizontal="right" vertical="center"/>
    </xf>
    <xf numFmtId="165" fontId="6" fillId="25" borderId="18" xfId="0" applyNumberFormat="1" applyFont="1" applyFill="1" applyBorder="1" applyAlignment="1" applyProtection="1">
      <alignment horizontal="right" vertical="center"/>
    </xf>
    <xf numFmtId="0" fontId="6" fillId="25" borderId="11" xfId="0" applyFont="1" applyFill="1" applyBorder="1" applyAlignment="1" applyProtection="1">
      <alignment horizontal="right" vertical="center"/>
    </xf>
    <xf numFmtId="165" fontId="6" fillId="25" borderId="9" xfId="0" applyNumberFormat="1" applyFont="1" applyFill="1" applyBorder="1" applyAlignment="1" applyProtection="1">
      <alignment horizontal="right" vertical="center"/>
    </xf>
    <xf numFmtId="165" fontId="6" fillId="25" borderId="11" xfId="0" applyNumberFormat="1" applyFont="1" applyFill="1" applyBorder="1" applyAlignment="1" applyProtection="1">
      <alignment horizontal="right" vertical="center"/>
    </xf>
    <xf numFmtId="49" fontId="30" fillId="0" borderId="2" xfId="1" applyNumberFormat="1" applyFont="1" applyFill="1" applyBorder="1" applyAlignment="1">
      <alignment horizontal="left" vertical="center"/>
    </xf>
    <xf numFmtId="49" fontId="30" fillId="0" borderId="3" xfId="1" applyNumberFormat="1" applyFont="1" applyFill="1" applyBorder="1" applyAlignment="1">
      <alignment horizontal="left" vertical="center"/>
    </xf>
    <xf numFmtId="49" fontId="28" fillId="0" borderId="2" xfId="1" applyNumberFormat="1" applyFont="1" applyFill="1" applyBorder="1" applyAlignment="1">
      <alignment horizontal="left" vertical="center"/>
    </xf>
    <xf numFmtId="49" fontId="28" fillId="0" borderId="3" xfId="1" applyNumberFormat="1" applyFont="1" applyFill="1" applyBorder="1" applyAlignment="1">
      <alignment horizontal="left" vertical="center"/>
    </xf>
    <xf numFmtId="0" fontId="1" fillId="26" borderId="2" xfId="1" applyFont="1" applyFill="1" applyBorder="1" applyAlignment="1">
      <alignment horizontal="center"/>
    </xf>
    <xf numFmtId="165" fontId="6" fillId="25" borderId="17" xfId="0" applyNumberFormat="1" applyFont="1" applyFill="1" applyBorder="1" applyAlignment="1">
      <alignment horizontal="right" vertical="center"/>
    </xf>
    <xf numFmtId="0" fontId="6" fillId="25" borderId="5" xfId="0" applyFont="1" applyFill="1" applyBorder="1" applyAlignment="1">
      <alignment horizontal="right" vertical="center"/>
    </xf>
    <xf numFmtId="165" fontId="6" fillId="25" borderId="18" xfId="0" applyNumberFormat="1" applyFont="1" applyFill="1" applyBorder="1" applyAlignment="1">
      <alignment horizontal="right" vertical="center"/>
    </xf>
    <xf numFmtId="0" fontId="6" fillId="25" borderId="11" xfId="0" applyFont="1" applyFill="1" applyBorder="1" applyAlignment="1">
      <alignment horizontal="right" vertical="center"/>
    </xf>
    <xf numFmtId="165" fontId="6" fillId="25" borderId="0" xfId="0" applyNumberFormat="1" applyFont="1" applyFill="1" applyBorder="1" applyAlignment="1">
      <alignment horizontal="right" vertical="center"/>
    </xf>
    <xf numFmtId="165" fontId="6" fillId="25" borderId="5" xfId="0" applyNumberFormat="1" applyFont="1" applyFill="1" applyBorder="1" applyAlignment="1">
      <alignment horizontal="right" vertical="center"/>
    </xf>
    <xf numFmtId="165" fontId="6" fillId="25" borderId="9" xfId="0" applyNumberFormat="1" applyFont="1" applyFill="1" applyBorder="1" applyAlignment="1">
      <alignment horizontal="right" vertical="center"/>
    </xf>
    <xf numFmtId="165" fontId="6" fillId="25" borderId="11" xfId="0" applyNumberFormat="1" applyFont="1" applyFill="1" applyBorder="1" applyAlignment="1">
      <alignment horizontal="right" vertical="center"/>
    </xf>
  </cellXfs>
  <cellStyles count="49">
    <cellStyle name="Dezimal 2" xfId="3"/>
    <cellStyle name="Dezimal 3" xfId="4"/>
    <cellStyle name="Dezimal 3 2" xfId="5"/>
    <cellStyle name="Proz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Text" xfId="26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tandard" xfId="0" builtinId="0"/>
    <cellStyle name="Standard 2" xfId="2"/>
    <cellStyle name="Standard 2 2" xfId="45"/>
    <cellStyle name="Standard 3" xfId="46"/>
    <cellStyle name="Standard 3 2" xfId="47"/>
    <cellStyle name="Standard 4" xfId="48"/>
    <cellStyle name="Standard 5" xfId="1"/>
  </cellStyles>
  <dxfs count="12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/>
        </patternFill>
      </fill>
    </dxf>
  </dxfs>
  <tableStyles count="0" defaultTableStyle="TableStyleMedium9" defaultPivotStyle="PivotStyleLight16"/>
  <colors>
    <mruColors>
      <color rgb="FFFFFF99"/>
      <color rgb="FF99FF99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DJI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DJ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view="pageLayout" zoomScale="110" zoomScaleNormal="100" zoomScalePageLayoutView="110" workbookViewId="0">
      <selection activeCell="A20" sqref="A20"/>
    </sheetView>
  </sheetViews>
  <sheetFormatPr baseColWidth="10" defaultColWidth="11" defaultRowHeight="10" outlineLevelCol="1"/>
  <cols>
    <col min="1" max="1" width="4.83203125" style="172" bestFit="1" customWidth="1"/>
    <col min="2" max="2" width="21.58203125" style="173" customWidth="1"/>
    <col min="3" max="6" width="10.58203125" style="174" customWidth="1"/>
    <col min="7" max="7" width="10.58203125" style="175" customWidth="1"/>
    <col min="8" max="8" width="10.58203125" style="200" customWidth="1"/>
    <col min="9" max="9" width="3.08203125" style="201" customWidth="1" outlineLevel="1"/>
    <col min="10" max="10" width="10.58203125" style="175" customWidth="1" outlineLevel="1"/>
    <col min="11" max="11" width="61.58203125" style="173" customWidth="1"/>
    <col min="12" max="12" width="9.58203125" style="202" customWidth="1"/>
    <col min="13" max="14" width="10.58203125" style="175" customWidth="1"/>
    <col min="15" max="16384" width="11" style="170"/>
  </cols>
  <sheetData>
    <row r="1" spans="1:15" ht="11.25" customHeight="1">
      <c r="A1" s="169" t="s">
        <v>802</v>
      </c>
      <c r="B1" s="170"/>
      <c r="C1" s="170"/>
      <c r="D1" s="170"/>
      <c r="E1" s="170"/>
      <c r="F1" s="170"/>
      <c r="G1" s="170"/>
      <c r="H1" s="164" t="s">
        <v>624</v>
      </c>
      <c r="I1" s="165"/>
      <c r="J1" s="165"/>
      <c r="K1" s="165"/>
      <c r="L1" s="171"/>
      <c r="M1" s="171"/>
      <c r="N1" s="171"/>
      <c r="O1" s="171"/>
    </row>
    <row r="2" spans="1:15" ht="11.25" customHeight="1">
      <c r="H2" s="165"/>
      <c r="I2" s="165"/>
      <c r="J2" s="165"/>
      <c r="K2" s="165"/>
      <c r="L2" s="176"/>
      <c r="M2" s="176"/>
      <c r="N2" s="176"/>
      <c r="O2" s="176"/>
    </row>
    <row r="3" spans="1:15" ht="11.25" customHeight="1">
      <c r="A3" s="177" t="s">
        <v>669</v>
      </c>
      <c r="B3" s="178"/>
      <c r="C3" s="179" t="s">
        <v>582</v>
      </c>
      <c r="D3" s="180" t="s">
        <v>581</v>
      </c>
      <c r="E3" s="181" t="s">
        <v>585</v>
      </c>
      <c r="F3" s="182" t="s">
        <v>579</v>
      </c>
      <c r="G3" s="170"/>
      <c r="H3" s="166" t="s">
        <v>625</v>
      </c>
      <c r="I3" s="166"/>
      <c r="J3" s="167"/>
      <c r="K3" s="167"/>
      <c r="L3" s="183"/>
      <c r="M3" s="183"/>
      <c r="N3" s="183"/>
      <c r="O3" s="183"/>
    </row>
    <row r="4" spans="1:15" ht="11.25" customHeight="1">
      <c r="A4" s="177"/>
      <c r="B4" s="178"/>
      <c r="C4" s="184" t="s">
        <v>577</v>
      </c>
      <c r="D4" s="185">
        <f>SUMIF(DeSHKonto,"S",DeAnfBestand)</f>
        <v>0</v>
      </c>
      <c r="E4" s="185">
        <f>SUMIF(DeSHKonto,"S",DeBuchSaldo)</f>
        <v>0</v>
      </c>
      <c r="F4" s="186">
        <f>SUMIF(DeSHKonto,"S",DeBuchBetrag)</f>
        <v>0</v>
      </c>
      <c r="G4" s="170"/>
      <c r="H4" s="166" t="s">
        <v>799</v>
      </c>
      <c r="I4" s="166"/>
      <c r="J4" s="167"/>
      <c r="K4" s="167"/>
      <c r="L4" s="183"/>
      <c r="M4" s="183"/>
      <c r="N4" s="183"/>
      <c r="O4" s="183"/>
    </row>
    <row r="5" spans="1:15" ht="11.25" customHeight="1">
      <c r="C5" s="184" t="s">
        <v>578</v>
      </c>
      <c r="D5" s="185">
        <f>SUMIF(DeSHKonto,"H",DeAnfBestand)</f>
        <v>0</v>
      </c>
      <c r="E5" s="185">
        <f>-SUMIF(DeSHKonto,"H",DeBuchSaldo)</f>
        <v>0</v>
      </c>
      <c r="F5" s="186">
        <f>SUMIF(DeSHKonto,"H",DeBuchBetrag)</f>
        <v>0</v>
      </c>
      <c r="G5" s="170"/>
      <c r="H5" s="166" t="s">
        <v>673</v>
      </c>
      <c r="I5" s="166"/>
      <c r="J5" s="167"/>
      <c r="K5" s="167"/>
      <c r="L5" s="183"/>
      <c r="M5" s="183"/>
      <c r="N5" s="183"/>
      <c r="O5" s="183"/>
    </row>
    <row r="6" spans="1:15" ht="11.25" customHeight="1">
      <c r="B6" s="187"/>
      <c r="C6" s="188" t="s">
        <v>565</v>
      </c>
      <c r="D6" s="189">
        <f>D4-D5</f>
        <v>0</v>
      </c>
      <c r="E6" s="189">
        <f>E4-E5</f>
        <v>0</v>
      </c>
      <c r="F6" s="190">
        <f>F4-F5</f>
        <v>0</v>
      </c>
      <c r="G6" s="170"/>
      <c r="H6" s="166" t="s">
        <v>831</v>
      </c>
      <c r="I6" s="166"/>
      <c r="J6" s="168"/>
      <c r="K6" s="168"/>
      <c r="L6" s="191"/>
      <c r="M6" s="191"/>
      <c r="N6" s="191"/>
      <c r="O6" s="191"/>
    </row>
    <row r="7" spans="1:15" ht="11.25" customHeight="1">
      <c r="H7" s="167" t="s">
        <v>674</v>
      </c>
      <c r="I7" s="167"/>
      <c r="J7" s="168"/>
      <c r="K7" s="168"/>
      <c r="L7" s="191"/>
      <c r="M7" s="191"/>
      <c r="N7" s="191"/>
      <c r="O7" s="191"/>
    </row>
    <row r="8" spans="1:15" ht="11.25" customHeight="1">
      <c r="A8" s="170"/>
      <c r="B8" s="192" t="s">
        <v>2</v>
      </c>
      <c r="C8" s="181" t="s">
        <v>581</v>
      </c>
      <c r="D8" s="193" t="s">
        <v>565</v>
      </c>
      <c r="E8" s="181" t="s">
        <v>573</v>
      </c>
      <c r="F8" s="194" t="s">
        <v>565</v>
      </c>
      <c r="G8" s="170"/>
      <c r="H8" s="167" t="s">
        <v>675</v>
      </c>
      <c r="I8" s="167"/>
      <c r="J8" s="168"/>
      <c r="K8" s="168"/>
      <c r="L8" s="191"/>
      <c r="M8" s="191"/>
      <c r="N8" s="191"/>
      <c r="O8" s="191"/>
    </row>
    <row r="9" spans="1:15" ht="11.25" customHeight="1">
      <c r="A9" s="170"/>
      <c r="B9" s="195">
        <v>1</v>
      </c>
      <c r="C9" s="196">
        <f>SUMIF(SgNr,$B9,SgAnfBestand)</f>
        <v>0</v>
      </c>
      <c r="D9" s="227">
        <f>C9-C10</f>
        <v>0</v>
      </c>
      <c r="E9" s="196">
        <f>SUMIF(SgNr,$B9,SgEndBestand)</f>
        <v>0</v>
      </c>
      <c r="F9" s="230">
        <f>E9-E10</f>
        <v>0</v>
      </c>
      <c r="G9" s="170"/>
      <c r="H9" s="167" t="s">
        <v>843</v>
      </c>
      <c r="I9" s="167"/>
      <c r="J9" s="168"/>
      <c r="K9" s="168"/>
      <c r="L9" s="191"/>
      <c r="M9" s="191"/>
      <c r="N9" s="191"/>
      <c r="O9" s="191"/>
    </row>
    <row r="10" spans="1:15" ht="11.25" customHeight="1">
      <c r="A10" s="170"/>
      <c r="B10" s="197">
        <v>2</v>
      </c>
      <c r="C10" s="198">
        <f>SUMIF(SgNr,$B10,SgAnfBestand)</f>
        <v>0</v>
      </c>
      <c r="D10" s="228"/>
      <c r="E10" s="198">
        <f>SUMIF(SgNr,$B10,SgEndBestand)</f>
        <v>0</v>
      </c>
      <c r="F10" s="231"/>
      <c r="G10" s="170"/>
      <c r="H10" s="167" t="s">
        <v>844</v>
      </c>
      <c r="I10" s="167"/>
      <c r="J10" s="168"/>
      <c r="K10" s="168"/>
      <c r="L10" s="191"/>
      <c r="M10" s="191"/>
      <c r="N10" s="191"/>
      <c r="O10" s="191"/>
    </row>
    <row r="11" spans="1:15" ht="11.25" customHeight="1">
      <c r="A11" s="170"/>
      <c r="B11" s="195">
        <v>3</v>
      </c>
      <c r="C11" s="196">
        <f>SUMIF(SgNr,$B11,SgAnfBestand)</f>
        <v>0</v>
      </c>
      <c r="D11" s="227">
        <f>C11-C12+C13-C14</f>
        <v>0</v>
      </c>
      <c r="E11" s="196">
        <f>SUMIF(SgNr,$B11,SgEndBestand)</f>
        <v>0</v>
      </c>
      <c r="F11" s="230">
        <f>E11-E12+E13-E14</f>
        <v>0</v>
      </c>
      <c r="G11" s="170"/>
      <c r="H11" s="167" t="s">
        <v>845</v>
      </c>
      <c r="I11" s="167"/>
      <c r="J11" s="168"/>
      <c r="K11" s="168"/>
      <c r="L11" s="191"/>
      <c r="M11" s="191"/>
      <c r="N11" s="191"/>
      <c r="O11" s="191"/>
    </row>
    <row r="12" spans="1:15" ht="11.25" customHeight="1">
      <c r="A12" s="170"/>
      <c r="B12" s="199">
        <v>4</v>
      </c>
      <c r="C12" s="185">
        <f>SUMIF(SgNr,$B12,SgAnfBestand)</f>
        <v>0</v>
      </c>
      <c r="D12" s="229"/>
      <c r="E12" s="185">
        <f>SUMIF(SgNr,$B12,SgEndBestand)</f>
        <v>0</v>
      </c>
      <c r="F12" s="232"/>
      <c r="G12" s="170"/>
      <c r="H12" s="166" t="s">
        <v>626</v>
      </c>
      <c r="I12" s="166"/>
      <c r="J12" s="168"/>
      <c r="K12" s="168"/>
      <c r="L12" s="191"/>
      <c r="M12" s="191"/>
      <c r="N12" s="191"/>
      <c r="O12" s="191"/>
    </row>
    <row r="13" spans="1:15" ht="11.25" customHeight="1">
      <c r="A13" s="170"/>
      <c r="B13" s="199">
        <v>9000</v>
      </c>
      <c r="C13" s="185">
        <f>SUMIF(SgSachgruppe,$B13,SgAnfBestand)</f>
        <v>0</v>
      </c>
      <c r="D13" s="229"/>
      <c r="E13" s="185">
        <f>SUMIF(SgSachgruppe,$B13,SgEndBestand)</f>
        <v>0</v>
      </c>
      <c r="F13" s="232"/>
      <c r="G13" s="170"/>
      <c r="H13" s="167" t="s">
        <v>832</v>
      </c>
      <c r="I13" s="167"/>
      <c r="J13" s="167"/>
      <c r="K13" s="167"/>
      <c r="L13" s="183"/>
      <c r="M13" s="183"/>
      <c r="N13" s="183"/>
      <c r="O13" s="183"/>
    </row>
    <row r="14" spans="1:15" ht="11.25" customHeight="1">
      <c r="A14" s="170"/>
      <c r="B14" s="197">
        <v>9001</v>
      </c>
      <c r="C14" s="198">
        <f>SUMIF(SgSachgruppe,$B14,SgAnfBestand)</f>
        <v>0</v>
      </c>
      <c r="D14" s="228"/>
      <c r="E14" s="198">
        <f>SUMIF(SgSachgruppe,$B14,SgEndBestand)</f>
        <v>0</v>
      </c>
      <c r="F14" s="233"/>
      <c r="G14" s="170"/>
      <c r="H14" s="167" t="s">
        <v>833</v>
      </c>
      <c r="I14" s="167"/>
      <c r="J14" s="167"/>
      <c r="K14" s="167"/>
      <c r="L14" s="183"/>
      <c r="M14" s="183"/>
      <c r="N14" s="183"/>
      <c r="O14" s="183"/>
    </row>
    <row r="15" spans="1:15" ht="11.25" customHeight="1">
      <c r="A15" s="170"/>
      <c r="B15" s="195">
        <v>5</v>
      </c>
      <c r="C15" s="196">
        <f>SUMIF(SgNr,$B15,SgAnfBestand)</f>
        <v>0</v>
      </c>
      <c r="D15" s="227">
        <f>C15-C16</f>
        <v>0</v>
      </c>
      <c r="E15" s="196">
        <f>SUMIF(SgNr,$B15,SgEndBestand)</f>
        <v>0</v>
      </c>
      <c r="F15" s="230">
        <f>E15-E16</f>
        <v>0</v>
      </c>
      <c r="G15" s="170"/>
      <c r="H15" s="166" t="s">
        <v>800</v>
      </c>
      <c r="I15" s="166"/>
      <c r="J15" s="168"/>
      <c r="K15" s="168"/>
      <c r="L15" s="191"/>
      <c r="M15" s="191"/>
      <c r="N15" s="191"/>
      <c r="O15" s="191"/>
    </row>
    <row r="16" spans="1:15" ht="11.25" customHeight="1">
      <c r="A16" s="170"/>
      <c r="B16" s="197">
        <v>6</v>
      </c>
      <c r="C16" s="198">
        <f>SUMIF(SgNr,$B16,SgAnfBestand)</f>
        <v>0</v>
      </c>
      <c r="D16" s="228"/>
      <c r="E16" s="198">
        <f>SUMIF(SgNr,$B16,SgEndBestand)</f>
        <v>0</v>
      </c>
      <c r="F16" s="231"/>
      <c r="G16" s="170"/>
      <c r="H16" s="166" t="s">
        <v>801</v>
      </c>
      <c r="I16" s="167"/>
      <c r="J16" s="168"/>
      <c r="K16" s="168"/>
      <c r="L16" s="191"/>
      <c r="M16" s="191"/>
      <c r="N16" s="191"/>
      <c r="O16" s="191"/>
    </row>
    <row r="17" spans="1:11" ht="11.25" customHeight="1"/>
    <row r="18" spans="1:11" ht="10.5">
      <c r="A18" s="203"/>
      <c r="B18" s="204"/>
      <c r="C18" s="205" t="s">
        <v>671</v>
      </c>
      <c r="D18" s="205"/>
      <c r="E18" s="205" t="s">
        <v>672</v>
      </c>
      <c r="F18" s="205"/>
      <c r="G18" s="206"/>
      <c r="H18" s="207"/>
      <c r="I18" s="208"/>
      <c r="J18" s="206"/>
      <c r="K18" s="204"/>
    </row>
    <row r="19" spans="1:11" ht="10.5">
      <c r="A19" s="209" t="s">
        <v>576</v>
      </c>
      <c r="B19" s="210" t="s">
        <v>1</v>
      </c>
      <c r="C19" s="211" t="s">
        <v>577</v>
      </c>
      <c r="D19" s="211" t="s">
        <v>578</v>
      </c>
      <c r="E19" s="211" t="s">
        <v>577</v>
      </c>
      <c r="F19" s="211" t="s">
        <v>578</v>
      </c>
      <c r="G19" s="211" t="s">
        <v>585</v>
      </c>
      <c r="H19" s="212" t="s">
        <v>581</v>
      </c>
      <c r="I19" s="213" t="s">
        <v>583</v>
      </c>
      <c r="J19" s="211" t="s">
        <v>579</v>
      </c>
      <c r="K19" s="210" t="s">
        <v>580</v>
      </c>
    </row>
    <row r="20" spans="1:11">
      <c r="A20" s="10"/>
      <c r="B20" s="9"/>
      <c r="C20" s="55"/>
      <c r="D20" s="55"/>
      <c r="E20" s="55"/>
      <c r="F20" s="55"/>
      <c r="G20" s="214">
        <f>IF(OR(LEFT($A20,1)="1",LEFT($A20,1)="2"),(C20-D20)-(E20-F20),C20-D20)</f>
        <v>0</v>
      </c>
      <c r="H20" s="215">
        <f>IF(LEFT($A20,1)="1",E20-F20,IF(LEFT($A20,1)="2",F20-E20,0))</f>
        <v>0</v>
      </c>
      <c r="I20" s="216" t="str">
        <f>IF(OR(LEFT($A20,1)="1",LEFT($A20,1)="3",LEFT($A20,1)="5",LEFT($A20,1)="7",LEFT($A20,4)="9000"),"S","H")</f>
        <v>H</v>
      </c>
      <c r="J20" s="214">
        <f>IF(I20="H",-G20,G20)</f>
        <v>0</v>
      </c>
      <c r="K20" s="217" t="str">
        <f t="shared" ref="K20:K83" si="0">IF(A20&lt;&gt;"",VLOOKUP(A20,Sachgruppen,2,0),"")</f>
        <v/>
      </c>
    </row>
    <row r="21" spans="1:11">
      <c r="A21" s="10"/>
      <c r="B21" s="11"/>
      <c r="C21" s="55"/>
      <c r="D21" s="55"/>
      <c r="E21" s="55"/>
      <c r="F21" s="55"/>
      <c r="G21" s="214">
        <f t="shared" ref="G21:G84" si="1">IF(OR(LEFT($A21,1)="1",LEFT($A21,1)="2"),(C21-D21)-(E21-F21),C21-D21)</f>
        <v>0</v>
      </c>
      <c r="H21" s="215">
        <f t="shared" ref="H21:H84" si="2">IF(LEFT($A21,1)="1",E21-F21,IF(LEFT($A21,1)="2",F21-E21,0))</f>
        <v>0</v>
      </c>
      <c r="I21" s="216" t="str">
        <f t="shared" ref="I21:I84" si="3">IF(OR(LEFT($A21,1)="1",LEFT($A21,1)="3",LEFT($A21,1)="5",LEFT($A21,1)="7",LEFT($A21,4)="9000"),"S","H")</f>
        <v>H</v>
      </c>
      <c r="J21" s="214">
        <f t="shared" ref="J21:J232" si="4">IF(I21="H",-G21,G21)</f>
        <v>0</v>
      </c>
      <c r="K21" s="217" t="str">
        <f t="shared" si="0"/>
        <v/>
      </c>
    </row>
    <row r="22" spans="1:11">
      <c r="A22" s="10"/>
      <c r="B22" s="11"/>
      <c r="C22" s="55"/>
      <c r="D22" s="55"/>
      <c r="E22" s="55"/>
      <c r="F22" s="55"/>
      <c r="G22" s="214">
        <f t="shared" si="1"/>
        <v>0</v>
      </c>
      <c r="H22" s="215">
        <f t="shared" si="2"/>
        <v>0</v>
      </c>
      <c r="I22" s="216" t="str">
        <f t="shared" si="3"/>
        <v>H</v>
      </c>
      <c r="J22" s="214">
        <f t="shared" si="4"/>
        <v>0</v>
      </c>
      <c r="K22" s="217" t="str">
        <f t="shared" si="0"/>
        <v/>
      </c>
    </row>
    <row r="23" spans="1:11">
      <c r="A23" s="10"/>
      <c r="B23" s="11"/>
      <c r="C23" s="55"/>
      <c r="D23" s="55"/>
      <c r="E23" s="55"/>
      <c r="F23" s="55"/>
      <c r="G23" s="214">
        <f t="shared" si="1"/>
        <v>0</v>
      </c>
      <c r="H23" s="215">
        <f t="shared" si="2"/>
        <v>0</v>
      </c>
      <c r="I23" s="216" t="str">
        <f t="shared" si="3"/>
        <v>H</v>
      </c>
      <c r="J23" s="214">
        <f t="shared" si="4"/>
        <v>0</v>
      </c>
      <c r="K23" s="217" t="str">
        <f t="shared" si="0"/>
        <v/>
      </c>
    </row>
    <row r="24" spans="1:11">
      <c r="A24" s="10"/>
      <c r="B24" s="11"/>
      <c r="C24" s="55"/>
      <c r="D24" s="55"/>
      <c r="E24" s="55"/>
      <c r="F24" s="55"/>
      <c r="G24" s="214">
        <f t="shared" si="1"/>
        <v>0</v>
      </c>
      <c r="H24" s="215">
        <f t="shared" si="2"/>
        <v>0</v>
      </c>
      <c r="I24" s="216" t="str">
        <f t="shared" si="3"/>
        <v>H</v>
      </c>
      <c r="J24" s="214">
        <f t="shared" si="4"/>
        <v>0</v>
      </c>
      <c r="K24" s="217" t="str">
        <f t="shared" si="0"/>
        <v/>
      </c>
    </row>
    <row r="25" spans="1:11">
      <c r="A25" s="10"/>
      <c r="B25" s="11"/>
      <c r="C25" s="55"/>
      <c r="D25" s="55"/>
      <c r="E25" s="55"/>
      <c r="F25" s="55"/>
      <c r="G25" s="214">
        <f t="shared" si="1"/>
        <v>0</v>
      </c>
      <c r="H25" s="215">
        <f t="shared" si="2"/>
        <v>0</v>
      </c>
      <c r="I25" s="216" t="str">
        <f t="shared" si="3"/>
        <v>H</v>
      </c>
      <c r="J25" s="214">
        <f t="shared" si="4"/>
        <v>0</v>
      </c>
      <c r="K25" s="217" t="str">
        <f t="shared" si="0"/>
        <v/>
      </c>
    </row>
    <row r="26" spans="1:11">
      <c r="A26" s="10"/>
      <c r="B26" s="11"/>
      <c r="C26" s="55"/>
      <c r="D26" s="55"/>
      <c r="E26" s="55"/>
      <c r="F26" s="55"/>
      <c r="G26" s="214">
        <f t="shared" si="1"/>
        <v>0</v>
      </c>
      <c r="H26" s="215">
        <f t="shared" si="2"/>
        <v>0</v>
      </c>
      <c r="I26" s="216" t="str">
        <f t="shared" si="3"/>
        <v>H</v>
      </c>
      <c r="J26" s="214">
        <f t="shared" si="4"/>
        <v>0</v>
      </c>
      <c r="K26" s="217" t="str">
        <f t="shared" si="0"/>
        <v/>
      </c>
    </row>
    <row r="27" spans="1:11">
      <c r="A27" s="10"/>
      <c r="B27" s="11"/>
      <c r="C27" s="55"/>
      <c r="D27" s="55"/>
      <c r="E27" s="55"/>
      <c r="F27" s="55"/>
      <c r="G27" s="214">
        <f t="shared" si="1"/>
        <v>0</v>
      </c>
      <c r="H27" s="215">
        <f t="shared" si="2"/>
        <v>0</v>
      </c>
      <c r="I27" s="216" t="str">
        <f t="shared" si="3"/>
        <v>H</v>
      </c>
      <c r="J27" s="214">
        <f t="shared" ref="J27:J174" si="5">IF(I27="H",-G27,G27)</f>
        <v>0</v>
      </c>
      <c r="K27" s="217" t="str">
        <f t="shared" si="0"/>
        <v/>
      </c>
    </row>
    <row r="28" spans="1:11">
      <c r="A28" s="10"/>
      <c r="B28" s="11"/>
      <c r="C28" s="55"/>
      <c r="D28" s="55"/>
      <c r="E28" s="55"/>
      <c r="F28" s="55"/>
      <c r="G28" s="214">
        <f t="shared" si="1"/>
        <v>0</v>
      </c>
      <c r="H28" s="215">
        <f t="shared" si="2"/>
        <v>0</v>
      </c>
      <c r="I28" s="216" t="str">
        <f t="shared" si="3"/>
        <v>H</v>
      </c>
      <c r="J28" s="214">
        <f t="shared" si="5"/>
        <v>0</v>
      </c>
      <c r="K28" s="217" t="str">
        <f t="shared" si="0"/>
        <v/>
      </c>
    </row>
    <row r="29" spans="1:11">
      <c r="A29" s="10"/>
      <c r="B29" s="11"/>
      <c r="C29" s="55"/>
      <c r="D29" s="55"/>
      <c r="E29" s="55"/>
      <c r="F29" s="55"/>
      <c r="G29" s="214">
        <f t="shared" si="1"/>
        <v>0</v>
      </c>
      <c r="H29" s="215">
        <f t="shared" si="2"/>
        <v>0</v>
      </c>
      <c r="I29" s="216" t="str">
        <f t="shared" si="3"/>
        <v>H</v>
      </c>
      <c r="J29" s="214">
        <f t="shared" si="5"/>
        <v>0</v>
      </c>
      <c r="K29" s="217" t="str">
        <f t="shared" si="0"/>
        <v/>
      </c>
    </row>
    <row r="30" spans="1:11">
      <c r="A30" s="10"/>
      <c r="B30" s="11"/>
      <c r="C30" s="55"/>
      <c r="D30" s="55"/>
      <c r="E30" s="55"/>
      <c r="F30" s="55"/>
      <c r="G30" s="214">
        <f t="shared" si="1"/>
        <v>0</v>
      </c>
      <c r="H30" s="215">
        <f t="shared" si="2"/>
        <v>0</v>
      </c>
      <c r="I30" s="216" t="str">
        <f t="shared" si="3"/>
        <v>H</v>
      </c>
      <c r="J30" s="214">
        <f t="shared" si="5"/>
        <v>0</v>
      </c>
      <c r="K30" s="217" t="str">
        <f t="shared" si="0"/>
        <v/>
      </c>
    </row>
    <row r="31" spans="1:11">
      <c r="A31" s="10"/>
      <c r="B31" s="11"/>
      <c r="C31" s="55"/>
      <c r="D31" s="55"/>
      <c r="E31" s="55"/>
      <c r="F31" s="55"/>
      <c r="G31" s="214">
        <f t="shared" si="1"/>
        <v>0</v>
      </c>
      <c r="H31" s="215">
        <f t="shared" si="2"/>
        <v>0</v>
      </c>
      <c r="I31" s="216" t="str">
        <f t="shared" si="3"/>
        <v>H</v>
      </c>
      <c r="J31" s="214">
        <f t="shared" si="5"/>
        <v>0</v>
      </c>
      <c r="K31" s="217" t="str">
        <f t="shared" si="0"/>
        <v/>
      </c>
    </row>
    <row r="32" spans="1:11">
      <c r="A32" s="10"/>
      <c r="B32" s="11"/>
      <c r="C32" s="55"/>
      <c r="D32" s="55"/>
      <c r="E32" s="55"/>
      <c r="F32" s="55"/>
      <c r="G32" s="214">
        <f t="shared" si="1"/>
        <v>0</v>
      </c>
      <c r="H32" s="215">
        <f t="shared" si="2"/>
        <v>0</v>
      </c>
      <c r="I32" s="216" t="str">
        <f t="shared" si="3"/>
        <v>H</v>
      </c>
      <c r="J32" s="214">
        <f t="shared" si="5"/>
        <v>0</v>
      </c>
      <c r="K32" s="217" t="str">
        <f t="shared" si="0"/>
        <v/>
      </c>
    </row>
    <row r="33" spans="1:11">
      <c r="A33" s="10"/>
      <c r="B33" s="11"/>
      <c r="C33" s="55"/>
      <c r="D33" s="55"/>
      <c r="E33" s="55"/>
      <c r="F33" s="55"/>
      <c r="G33" s="214">
        <f t="shared" si="1"/>
        <v>0</v>
      </c>
      <c r="H33" s="215">
        <f t="shared" si="2"/>
        <v>0</v>
      </c>
      <c r="I33" s="216" t="str">
        <f t="shared" si="3"/>
        <v>H</v>
      </c>
      <c r="J33" s="214">
        <f t="shared" si="5"/>
        <v>0</v>
      </c>
      <c r="K33" s="217" t="str">
        <f t="shared" si="0"/>
        <v/>
      </c>
    </row>
    <row r="34" spans="1:11">
      <c r="A34" s="10"/>
      <c r="B34" s="11"/>
      <c r="C34" s="55"/>
      <c r="D34" s="55"/>
      <c r="E34" s="55"/>
      <c r="F34" s="55"/>
      <c r="G34" s="214">
        <f t="shared" si="1"/>
        <v>0</v>
      </c>
      <c r="H34" s="215">
        <f t="shared" si="2"/>
        <v>0</v>
      </c>
      <c r="I34" s="216" t="str">
        <f t="shared" si="3"/>
        <v>H</v>
      </c>
      <c r="J34" s="214">
        <f t="shared" si="5"/>
        <v>0</v>
      </c>
      <c r="K34" s="217" t="str">
        <f t="shared" si="0"/>
        <v/>
      </c>
    </row>
    <row r="35" spans="1:11">
      <c r="A35" s="10"/>
      <c r="B35" s="11"/>
      <c r="C35" s="55"/>
      <c r="D35" s="55"/>
      <c r="E35" s="55"/>
      <c r="F35" s="55"/>
      <c r="G35" s="214">
        <f t="shared" si="1"/>
        <v>0</v>
      </c>
      <c r="H35" s="215">
        <f t="shared" si="2"/>
        <v>0</v>
      </c>
      <c r="I35" s="216" t="str">
        <f t="shared" si="3"/>
        <v>H</v>
      </c>
      <c r="J35" s="214">
        <f t="shared" si="5"/>
        <v>0</v>
      </c>
      <c r="K35" s="217" t="str">
        <f t="shared" si="0"/>
        <v/>
      </c>
    </row>
    <row r="36" spans="1:11">
      <c r="A36" s="10"/>
      <c r="B36" s="11"/>
      <c r="C36" s="55"/>
      <c r="D36" s="55"/>
      <c r="E36" s="55"/>
      <c r="F36" s="55"/>
      <c r="G36" s="214">
        <f t="shared" si="1"/>
        <v>0</v>
      </c>
      <c r="H36" s="215">
        <f t="shared" si="2"/>
        <v>0</v>
      </c>
      <c r="I36" s="216" t="str">
        <f t="shared" si="3"/>
        <v>H</v>
      </c>
      <c r="J36" s="214">
        <f t="shared" si="5"/>
        <v>0</v>
      </c>
      <c r="K36" s="217" t="str">
        <f t="shared" si="0"/>
        <v/>
      </c>
    </row>
    <row r="37" spans="1:11">
      <c r="A37" s="10"/>
      <c r="B37" s="11"/>
      <c r="C37" s="55"/>
      <c r="D37" s="55"/>
      <c r="E37" s="55"/>
      <c r="F37" s="55"/>
      <c r="G37" s="214">
        <f t="shared" si="1"/>
        <v>0</v>
      </c>
      <c r="H37" s="215">
        <f t="shared" si="2"/>
        <v>0</v>
      </c>
      <c r="I37" s="216" t="str">
        <f t="shared" si="3"/>
        <v>H</v>
      </c>
      <c r="J37" s="214">
        <f t="shared" si="5"/>
        <v>0</v>
      </c>
      <c r="K37" s="217" t="str">
        <f t="shared" si="0"/>
        <v/>
      </c>
    </row>
    <row r="38" spans="1:11">
      <c r="A38" s="10"/>
      <c r="B38" s="11"/>
      <c r="C38" s="55"/>
      <c r="D38" s="55"/>
      <c r="E38" s="55"/>
      <c r="F38" s="55"/>
      <c r="G38" s="214">
        <f t="shared" si="1"/>
        <v>0</v>
      </c>
      <c r="H38" s="215">
        <f t="shared" si="2"/>
        <v>0</v>
      </c>
      <c r="I38" s="216" t="str">
        <f t="shared" si="3"/>
        <v>H</v>
      </c>
      <c r="J38" s="214">
        <f t="shared" si="5"/>
        <v>0</v>
      </c>
      <c r="K38" s="217" t="str">
        <f t="shared" si="0"/>
        <v/>
      </c>
    </row>
    <row r="39" spans="1:11">
      <c r="A39" s="10"/>
      <c r="B39" s="11"/>
      <c r="C39" s="55"/>
      <c r="D39" s="55"/>
      <c r="E39" s="55"/>
      <c r="F39" s="55"/>
      <c r="G39" s="214">
        <f t="shared" si="1"/>
        <v>0</v>
      </c>
      <c r="H39" s="215">
        <f t="shared" si="2"/>
        <v>0</v>
      </c>
      <c r="I39" s="216" t="str">
        <f t="shared" si="3"/>
        <v>H</v>
      </c>
      <c r="J39" s="214">
        <f t="shared" si="5"/>
        <v>0</v>
      </c>
      <c r="K39" s="217" t="str">
        <f t="shared" si="0"/>
        <v/>
      </c>
    </row>
    <row r="40" spans="1:11">
      <c r="A40" s="10"/>
      <c r="B40" s="11"/>
      <c r="C40" s="55"/>
      <c r="D40" s="55"/>
      <c r="E40" s="55"/>
      <c r="F40" s="55"/>
      <c r="G40" s="214">
        <f t="shared" si="1"/>
        <v>0</v>
      </c>
      <c r="H40" s="215">
        <f t="shared" si="2"/>
        <v>0</v>
      </c>
      <c r="I40" s="216" t="str">
        <f t="shared" si="3"/>
        <v>H</v>
      </c>
      <c r="J40" s="214">
        <f t="shared" si="5"/>
        <v>0</v>
      </c>
      <c r="K40" s="217" t="str">
        <f t="shared" si="0"/>
        <v/>
      </c>
    </row>
    <row r="41" spans="1:11">
      <c r="A41" s="10"/>
      <c r="B41" s="11"/>
      <c r="C41" s="55"/>
      <c r="D41" s="55"/>
      <c r="E41" s="55"/>
      <c r="F41" s="55"/>
      <c r="G41" s="214">
        <f t="shared" si="1"/>
        <v>0</v>
      </c>
      <c r="H41" s="215">
        <f t="shared" si="2"/>
        <v>0</v>
      </c>
      <c r="I41" s="216" t="str">
        <f t="shared" si="3"/>
        <v>H</v>
      </c>
      <c r="J41" s="214">
        <f t="shared" si="5"/>
        <v>0</v>
      </c>
      <c r="K41" s="217" t="str">
        <f t="shared" si="0"/>
        <v/>
      </c>
    </row>
    <row r="42" spans="1:11">
      <c r="A42" s="10"/>
      <c r="B42" s="11"/>
      <c r="C42" s="55"/>
      <c r="D42" s="55"/>
      <c r="E42" s="55"/>
      <c r="F42" s="55"/>
      <c r="G42" s="214">
        <f t="shared" si="1"/>
        <v>0</v>
      </c>
      <c r="H42" s="215">
        <f t="shared" si="2"/>
        <v>0</v>
      </c>
      <c r="I42" s="216" t="str">
        <f t="shared" si="3"/>
        <v>H</v>
      </c>
      <c r="J42" s="214">
        <f t="shared" si="5"/>
        <v>0</v>
      </c>
      <c r="K42" s="217" t="str">
        <f t="shared" si="0"/>
        <v/>
      </c>
    </row>
    <row r="43" spans="1:11">
      <c r="A43" s="10"/>
      <c r="B43" s="11"/>
      <c r="C43" s="55"/>
      <c r="D43" s="55"/>
      <c r="E43" s="55"/>
      <c r="F43" s="55"/>
      <c r="G43" s="214">
        <f t="shared" si="1"/>
        <v>0</v>
      </c>
      <c r="H43" s="215">
        <f t="shared" si="2"/>
        <v>0</v>
      </c>
      <c r="I43" s="216" t="str">
        <f t="shared" si="3"/>
        <v>H</v>
      </c>
      <c r="J43" s="214">
        <f t="shared" si="5"/>
        <v>0</v>
      </c>
      <c r="K43" s="217" t="str">
        <f t="shared" si="0"/>
        <v/>
      </c>
    </row>
    <row r="44" spans="1:11">
      <c r="A44" s="10"/>
      <c r="B44" s="11"/>
      <c r="C44" s="55"/>
      <c r="D44" s="55"/>
      <c r="E44" s="55"/>
      <c r="F44" s="55"/>
      <c r="G44" s="214">
        <f t="shared" si="1"/>
        <v>0</v>
      </c>
      <c r="H44" s="215">
        <f t="shared" si="2"/>
        <v>0</v>
      </c>
      <c r="I44" s="216" t="str">
        <f t="shared" si="3"/>
        <v>H</v>
      </c>
      <c r="J44" s="214">
        <f t="shared" si="5"/>
        <v>0</v>
      </c>
      <c r="K44" s="217" t="str">
        <f t="shared" si="0"/>
        <v/>
      </c>
    </row>
    <row r="45" spans="1:11">
      <c r="A45" s="10"/>
      <c r="B45" s="55"/>
      <c r="C45" s="55"/>
      <c r="D45" s="55"/>
      <c r="E45" s="55"/>
      <c r="F45" s="55"/>
      <c r="G45" s="214">
        <f t="shared" ref="G45:G62" si="6">IF(OR(LEFT($A45,1)="1",LEFT($A45,1)="2"),(C45-D45)-(E45-F45),C45-D45)</f>
        <v>0</v>
      </c>
      <c r="H45" s="215">
        <f t="shared" ref="H45:H62" si="7">IF(LEFT($A45,1)="1",E45-F45,IF(LEFT($A45,1)="2",F45-E45,0))</f>
        <v>0</v>
      </c>
      <c r="I45" s="216" t="str">
        <f t="shared" si="3"/>
        <v>H</v>
      </c>
      <c r="J45" s="214">
        <f t="shared" si="5"/>
        <v>0</v>
      </c>
      <c r="K45" s="217" t="str">
        <f t="shared" si="0"/>
        <v/>
      </c>
    </row>
    <row r="46" spans="1:11">
      <c r="A46" s="10"/>
      <c r="B46" s="55"/>
      <c r="C46" s="55"/>
      <c r="D46" s="55"/>
      <c r="E46" s="55"/>
      <c r="F46" s="55"/>
      <c r="G46" s="214">
        <f t="shared" si="6"/>
        <v>0</v>
      </c>
      <c r="H46" s="215">
        <f t="shared" si="7"/>
        <v>0</v>
      </c>
      <c r="I46" s="216" t="str">
        <f t="shared" si="3"/>
        <v>H</v>
      </c>
      <c r="J46" s="214">
        <f t="shared" si="5"/>
        <v>0</v>
      </c>
      <c r="K46" s="217" t="str">
        <f t="shared" si="0"/>
        <v/>
      </c>
    </row>
    <row r="47" spans="1:11">
      <c r="A47" s="10"/>
      <c r="B47" s="55"/>
      <c r="C47" s="55"/>
      <c r="D47" s="55"/>
      <c r="E47" s="55"/>
      <c r="F47" s="55"/>
      <c r="G47" s="214">
        <f t="shared" si="6"/>
        <v>0</v>
      </c>
      <c r="H47" s="215">
        <f t="shared" si="7"/>
        <v>0</v>
      </c>
      <c r="I47" s="216" t="str">
        <f t="shared" si="3"/>
        <v>H</v>
      </c>
      <c r="J47" s="214">
        <f t="shared" si="5"/>
        <v>0</v>
      </c>
      <c r="K47" s="217" t="str">
        <f t="shared" si="0"/>
        <v/>
      </c>
    </row>
    <row r="48" spans="1:11">
      <c r="A48" s="10"/>
      <c r="B48" s="55"/>
      <c r="C48" s="55"/>
      <c r="D48" s="55"/>
      <c r="E48" s="55"/>
      <c r="F48" s="55"/>
      <c r="G48" s="214">
        <f t="shared" si="6"/>
        <v>0</v>
      </c>
      <c r="H48" s="215">
        <f t="shared" si="7"/>
        <v>0</v>
      </c>
      <c r="I48" s="216" t="str">
        <f t="shared" si="3"/>
        <v>H</v>
      </c>
      <c r="J48" s="214">
        <f t="shared" si="5"/>
        <v>0</v>
      </c>
      <c r="K48" s="217" t="str">
        <f t="shared" si="0"/>
        <v/>
      </c>
    </row>
    <row r="49" spans="1:11">
      <c r="A49" s="10"/>
      <c r="B49" s="55"/>
      <c r="C49" s="55"/>
      <c r="D49" s="55"/>
      <c r="E49" s="55"/>
      <c r="F49" s="55"/>
      <c r="G49" s="214">
        <f t="shared" si="6"/>
        <v>0</v>
      </c>
      <c r="H49" s="215">
        <f t="shared" si="7"/>
        <v>0</v>
      </c>
      <c r="I49" s="216" t="str">
        <f t="shared" si="3"/>
        <v>H</v>
      </c>
      <c r="J49" s="214">
        <f t="shared" si="5"/>
        <v>0</v>
      </c>
      <c r="K49" s="217" t="str">
        <f t="shared" si="0"/>
        <v/>
      </c>
    </row>
    <row r="50" spans="1:11">
      <c r="A50" s="10"/>
      <c r="B50" s="55"/>
      <c r="C50" s="55"/>
      <c r="D50" s="55"/>
      <c r="E50" s="55"/>
      <c r="F50" s="55"/>
      <c r="G50" s="214">
        <f t="shared" si="6"/>
        <v>0</v>
      </c>
      <c r="H50" s="215">
        <f t="shared" si="7"/>
        <v>0</v>
      </c>
      <c r="I50" s="216" t="str">
        <f t="shared" si="3"/>
        <v>H</v>
      </c>
      <c r="J50" s="214">
        <f t="shared" si="5"/>
        <v>0</v>
      </c>
      <c r="K50" s="217" t="str">
        <f t="shared" si="0"/>
        <v/>
      </c>
    </row>
    <row r="51" spans="1:11">
      <c r="A51" s="10"/>
      <c r="B51" s="55"/>
      <c r="C51" s="55"/>
      <c r="D51" s="55"/>
      <c r="E51" s="55"/>
      <c r="F51" s="55"/>
      <c r="G51" s="214">
        <f t="shared" si="6"/>
        <v>0</v>
      </c>
      <c r="H51" s="215">
        <f t="shared" si="7"/>
        <v>0</v>
      </c>
      <c r="I51" s="216" t="str">
        <f t="shared" si="3"/>
        <v>H</v>
      </c>
      <c r="J51" s="214">
        <f t="shared" si="5"/>
        <v>0</v>
      </c>
      <c r="K51" s="217" t="str">
        <f t="shared" si="0"/>
        <v/>
      </c>
    </row>
    <row r="52" spans="1:11">
      <c r="A52" s="10"/>
      <c r="B52" s="55"/>
      <c r="C52" s="55"/>
      <c r="D52" s="55"/>
      <c r="E52" s="55"/>
      <c r="F52" s="55"/>
      <c r="G52" s="214">
        <f t="shared" si="6"/>
        <v>0</v>
      </c>
      <c r="H52" s="215">
        <f t="shared" si="7"/>
        <v>0</v>
      </c>
      <c r="I52" s="216" t="str">
        <f t="shared" si="3"/>
        <v>H</v>
      </c>
      <c r="J52" s="214">
        <f t="shared" si="5"/>
        <v>0</v>
      </c>
      <c r="K52" s="217" t="str">
        <f t="shared" si="0"/>
        <v/>
      </c>
    </row>
    <row r="53" spans="1:11">
      <c r="A53" s="10"/>
      <c r="B53" s="55"/>
      <c r="C53" s="55"/>
      <c r="D53" s="55"/>
      <c r="E53" s="55"/>
      <c r="F53" s="55"/>
      <c r="G53" s="214">
        <f t="shared" si="6"/>
        <v>0</v>
      </c>
      <c r="H53" s="215">
        <f t="shared" si="7"/>
        <v>0</v>
      </c>
      <c r="I53" s="216" t="str">
        <f t="shared" si="3"/>
        <v>H</v>
      </c>
      <c r="J53" s="214">
        <f t="shared" si="5"/>
        <v>0</v>
      </c>
      <c r="K53" s="217" t="str">
        <f t="shared" si="0"/>
        <v/>
      </c>
    </row>
    <row r="54" spans="1:11">
      <c r="A54" s="10"/>
      <c r="B54" s="55"/>
      <c r="C54" s="55"/>
      <c r="D54" s="55"/>
      <c r="E54" s="55"/>
      <c r="F54" s="55"/>
      <c r="G54" s="214">
        <f t="shared" si="6"/>
        <v>0</v>
      </c>
      <c r="H54" s="215">
        <f t="shared" si="7"/>
        <v>0</v>
      </c>
      <c r="I54" s="216" t="str">
        <f t="shared" si="3"/>
        <v>H</v>
      </c>
      <c r="J54" s="214">
        <f t="shared" si="5"/>
        <v>0</v>
      </c>
      <c r="K54" s="217" t="str">
        <f t="shared" si="0"/>
        <v/>
      </c>
    </row>
    <row r="55" spans="1:11">
      <c r="A55" s="10"/>
      <c r="B55" s="55"/>
      <c r="C55" s="55"/>
      <c r="D55" s="55"/>
      <c r="E55" s="55"/>
      <c r="F55" s="55"/>
      <c r="G55" s="214">
        <f t="shared" si="6"/>
        <v>0</v>
      </c>
      <c r="H55" s="215">
        <f t="shared" si="7"/>
        <v>0</v>
      </c>
      <c r="I55" s="216" t="str">
        <f t="shared" si="3"/>
        <v>H</v>
      </c>
      <c r="J55" s="214">
        <f t="shared" si="5"/>
        <v>0</v>
      </c>
      <c r="K55" s="217" t="str">
        <f t="shared" si="0"/>
        <v/>
      </c>
    </row>
    <row r="56" spans="1:11">
      <c r="A56" s="10"/>
      <c r="B56" s="55"/>
      <c r="C56" s="55"/>
      <c r="D56" s="55"/>
      <c r="E56" s="55"/>
      <c r="F56" s="55"/>
      <c r="G56" s="214">
        <f t="shared" si="6"/>
        <v>0</v>
      </c>
      <c r="H56" s="215">
        <f t="shared" si="7"/>
        <v>0</v>
      </c>
      <c r="I56" s="216" t="str">
        <f t="shared" si="3"/>
        <v>H</v>
      </c>
      <c r="J56" s="214">
        <f t="shared" si="5"/>
        <v>0</v>
      </c>
      <c r="K56" s="217" t="str">
        <f t="shared" si="0"/>
        <v/>
      </c>
    </row>
    <row r="57" spans="1:11">
      <c r="A57" s="10"/>
      <c r="B57" s="55"/>
      <c r="C57" s="55"/>
      <c r="D57" s="55"/>
      <c r="E57" s="55"/>
      <c r="F57" s="55"/>
      <c r="G57" s="214">
        <f t="shared" si="6"/>
        <v>0</v>
      </c>
      <c r="H57" s="215">
        <f t="shared" si="7"/>
        <v>0</v>
      </c>
      <c r="I57" s="216" t="str">
        <f t="shared" si="3"/>
        <v>H</v>
      </c>
      <c r="J57" s="214">
        <f t="shared" si="5"/>
        <v>0</v>
      </c>
      <c r="K57" s="217" t="str">
        <f t="shared" si="0"/>
        <v/>
      </c>
    </row>
    <row r="58" spans="1:11">
      <c r="A58" s="10"/>
      <c r="B58" s="55"/>
      <c r="C58" s="55"/>
      <c r="D58" s="55"/>
      <c r="E58" s="55"/>
      <c r="F58" s="55"/>
      <c r="G58" s="214">
        <f t="shared" si="6"/>
        <v>0</v>
      </c>
      <c r="H58" s="215">
        <f t="shared" si="7"/>
        <v>0</v>
      </c>
      <c r="I58" s="216" t="str">
        <f t="shared" si="3"/>
        <v>H</v>
      </c>
      <c r="J58" s="214">
        <f t="shared" si="5"/>
        <v>0</v>
      </c>
      <c r="K58" s="217" t="str">
        <f t="shared" si="0"/>
        <v/>
      </c>
    </row>
    <row r="59" spans="1:11">
      <c r="A59" s="10"/>
      <c r="B59" s="55"/>
      <c r="C59" s="55"/>
      <c r="D59" s="55"/>
      <c r="E59" s="55"/>
      <c r="F59" s="55"/>
      <c r="G59" s="214">
        <f t="shared" si="6"/>
        <v>0</v>
      </c>
      <c r="H59" s="215">
        <f t="shared" si="7"/>
        <v>0</v>
      </c>
      <c r="I59" s="216" t="str">
        <f t="shared" si="3"/>
        <v>H</v>
      </c>
      <c r="J59" s="214">
        <f t="shared" si="5"/>
        <v>0</v>
      </c>
      <c r="K59" s="217" t="str">
        <f t="shared" si="0"/>
        <v/>
      </c>
    </row>
    <row r="60" spans="1:11">
      <c r="A60" s="10"/>
      <c r="B60" s="55"/>
      <c r="C60" s="55"/>
      <c r="D60" s="55"/>
      <c r="E60" s="55"/>
      <c r="F60" s="55"/>
      <c r="G60" s="214">
        <f t="shared" si="6"/>
        <v>0</v>
      </c>
      <c r="H60" s="215">
        <f t="shared" si="7"/>
        <v>0</v>
      </c>
      <c r="I60" s="216" t="str">
        <f t="shared" si="3"/>
        <v>H</v>
      </c>
      <c r="J60" s="214">
        <f t="shared" si="5"/>
        <v>0</v>
      </c>
      <c r="K60" s="217" t="str">
        <f t="shared" si="0"/>
        <v/>
      </c>
    </row>
    <row r="61" spans="1:11">
      <c r="A61" s="10"/>
      <c r="B61" s="55"/>
      <c r="C61" s="55"/>
      <c r="D61" s="55"/>
      <c r="E61" s="55"/>
      <c r="F61" s="55"/>
      <c r="G61" s="214">
        <f t="shared" si="6"/>
        <v>0</v>
      </c>
      <c r="H61" s="215">
        <f t="shared" si="7"/>
        <v>0</v>
      </c>
      <c r="I61" s="216" t="str">
        <f t="shared" si="3"/>
        <v>H</v>
      </c>
      <c r="J61" s="214">
        <f t="shared" si="5"/>
        <v>0</v>
      </c>
      <c r="K61" s="217" t="str">
        <f t="shared" si="0"/>
        <v/>
      </c>
    </row>
    <row r="62" spans="1:11">
      <c r="A62" s="10"/>
      <c r="B62" s="55"/>
      <c r="C62" s="55"/>
      <c r="D62" s="55"/>
      <c r="E62" s="55"/>
      <c r="F62" s="55"/>
      <c r="G62" s="214">
        <f t="shared" si="6"/>
        <v>0</v>
      </c>
      <c r="H62" s="215">
        <f t="shared" si="7"/>
        <v>0</v>
      </c>
      <c r="I62" s="216" t="str">
        <f t="shared" si="3"/>
        <v>H</v>
      </c>
      <c r="J62" s="214">
        <f t="shared" si="5"/>
        <v>0</v>
      </c>
      <c r="K62" s="217" t="str">
        <f t="shared" si="0"/>
        <v/>
      </c>
    </row>
    <row r="63" spans="1:11">
      <c r="A63" s="10"/>
      <c r="B63" s="55"/>
      <c r="C63" s="55"/>
      <c r="D63" s="55"/>
      <c r="E63" s="55"/>
      <c r="F63" s="55"/>
      <c r="G63" s="214">
        <f t="shared" si="1"/>
        <v>0</v>
      </c>
      <c r="H63" s="215">
        <f t="shared" si="2"/>
        <v>0</v>
      </c>
      <c r="I63" s="216" t="str">
        <f t="shared" si="3"/>
        <v>H</v>
      </c>
      <c r="J63" s="214">
        <f t="shared" si="5"/>
        <v>0</v>
      </c>
      <c r="K63" s="217" t="str">
        <f t="shared" si="0"/>
        <v/>
      </c>
    </row>
    <row r="64" spans="1:11">
      <c r="A64" s="10"/>
      <c r="B64" s="55"/>
      <c r="C64" s="55"/>
      <c r="D64" s="55"/>
      <c r="E64" s="55"/>
      <c r="F64" s="55"/>
      <c r="G64" s="214">
        <f t="shared" si="1"/>
        <v>0</v>
      </c>
      <c r="H64" s="215">
        <f t="shared" si="2"/>
        <v>0</v>
      </c>
      <c r="I64" s="216" t="str">
        <f t="shared" si="3"/>
        <v>H</v>
      </c>
      <c r="J64" s="214">
        <f t="shared" si="5"/>
        <v>0</v>
      </c>
      <c r="K64" s="217" t="str">
        <f t="shared" si="0"/>
        <v/>
      </c>
    </row>
    <row r="65" spans="1:11">
      <c r="A65" s="10"/>
      <c r="B65" s="55"/>
      <c r="C65" s="55"/>
      <c r="D65" s="55"/>
      <c r="E65" s="55"/>
      <c r="F65" s="55"/>
      <c r="G65" s="214">
        <f t="shared" si="1"/>
        <v>0</v>
      </c>
      <c r="H65" s="215">
        <f t="shared" si="2"/>
        <v>0</v>
      </c>
      <c r="I65" s="216" t="str">
        <f t="shared" si="3"/>
        <v>H</v>
      </c>
      <c r="J65" s="214">
        <f t="shared" si="5"/>
        <v>0</v>
      </c>
      <c r="K65" s="217" t="str">
        <f t="shared" si="0"/>
        <v/>
      </c>
    </row>
    <row r="66" spans="1:11">
      <c r="A66" s="10"/>
      <c r="B66" s="11"/>
      <c r="C66" s="55"/>
      <c r="D66" s="55"/>
      <c r="E66" s="55"/>
      <c r="F66" s="55"/>
      <c r="G66" s="214">
        <f t="shared" si="1"/>
        <v>0</v>
      </c>
      <c r="H66" s="215">
        <f t="shared" si="2"/>
        <v>0</v>
      </c>
      <c r="I66" s="216" t="str">
        <f t="shared" si="3"/>
        <v>H</v>
      </c>
      <c r="J66" s="214">
        <f t="shared" si="5"/>
        <v>0</v>
      </c>
      <c r="K66" s="217" t="str">
        <f t="shared" si="0"/>
        <v/>
      </c>
    </row>
    <row r="67" spans="1:11">
      <c r="A67" s="10"/>
      <c r="B67" s="11"/>
      <c r="C67" s="55"/>
      <c r="D67" s="55"/>
      <c r="E67" s="55"/>
      <c r="F67" s="55"/>
      <c r="G67" s="214">
        <f t="shared" si="1"/>
        <v>0</v>
      </c>
      <c r="H67" s="215">
        <f t="shared" si="2"/>
        <v>0</v>
      </c>
      <c r="I67" s="216" t="str">
        <f t="shared" si="3"/>
        <v>H</v>
      </c>
      <c r="J67" s="214">
        <f t="shared" si="5"/>
        <v>0</v>
      </c>
      <c r="K67" s="217" t="str">
        <f t="shared" si="0"/>
        <v/>
      </c>
    </row>
    <row r="68" spans="1:11">
      <c r="A68" s="10"/>
      <c r="B68" s="11"/>
      <c r="C68" s="55"/>
      <c r="D68" s="55"/>
      <c r="E68" s="55"/>
      <c r="F68" s="55"/>
      <c r="G68" s="214">
        <f t="shared" si="1"/>
        <v>0</v>
      </c>
      <c r="H68" s="215">
        <f t="shared" si="2"/>
        <v>0</v>
      </c>
      <c r="I68" s="216" t="str">
        <f t="shared" si="3"/>
        <v>H</v>
      </c>
      <c r="J68" s="214">
        <f t="shared" si="5"/>
        <v>0</v>
      </c>
      <c r="K68" s="217" t="str">
        <f t="shared" si="0"/>
        <v/>
      </c>
    </row>
    <row r="69" spans="1:11">
      <c r="A69" s="10"/>
      <c r="B69" s="11"/>
      <c r="C69" s="55"/>
      <c r="D69" s="55"/>
      <c r="E69" s="55"/>
      <c r="F69" s="55"/>
      <c r="G69" s="214">
        <f t="shared" si="1"/>
        <v>0</v>
      </c>
      <c r="H69" s="215">
        <f t="shared" si="2"/>
        <v>0</v>
      </c>
      <c r="I69" s="216" t="str">
        <f t="shared" si="3"/>
        <v>H</v>
      </c>
      <c r="J69" s="214">
        <f t="shared" si="5"/>
        <v>0</v>
      </c>
      <c r="K69" s="217" t="str">
        <f t="shared" si="0"/>
        <v/>
      </c>
    </row>
    <row r="70" spans="1:11">
      <c r="A70" s="10"/>
      <c r="B70" s="11"/>
      <c r="C70" s="55"/>
      <c r="D70" s="55"/>
      <c r="E70" s="55"/>
      <c r="F70" s="55"/>
      <c r="G70" s="214">
        <f t="shared" si="1"/>
        <v>0</v>
      </c>
      <c r="H70" s="215">
        <f t="shared" si="2"/>
        <v>0</v>
      </c>
      <c r="I70" s="216" t="str">
        <f t="shared" si="3"/>
        <v>H</v>
      </c>
      <c r="J70" s="214">
        <f t="shared" si="5"/>
        <v>0</v>
      </c>
      <c r="K70" s="217" t="str">
        <f t="shared" si="0"/>
        <v/>
      </c>
    </row>
    <row r="71" spans="1:11">
      <c r="A71" s="10"/>
      <c r="B71" s="11"/>
      <c r="C71" s="55"/>
      <c r="D71" s="55"/>
      <c r="E71" s="55"/>
      <c r="F71" s="55"/>
      <c r="G71" s="214">
        <f t="shared" si="1"/>
        <v>0</v>
      </c>
      <c r="H71" s="215">
        <f t="shared" si="2"/>
        <v>0</v>
      </c>
      <c r="I71" s="216" t="str">
        <f t="shared" si="3"/>
        <v>H</v>
      </c>
      <c r="J71" s="214">
        <f t="shared" si="5"/>
        <v>0</v>
      </c>
      <c r="K71" s="217" t="str">
        <f t="shared" si="0"/>
        <v/>
      </c>
    </row>
    <row r="72" spans="1:11">
      <c r="A72" s="10"/>
      <c r="B72" s="11"/>
      <c r="C72" s="55"/>
      <c r="D72" s="55"/>
      <c r="E72" s="55"/>
      <c r="F72" s="55"/>
      <c r="G72" s="214">
        <f t="shared" si="1"/>
        <v>0</v>
      </c>
      <c r="H72" s="215">
        <f t="shared" si="2"/>
        <v>0</v>
      </c>
      <c r="I72" s="216" t="str">
        <f t="shared" si="3"/>
        <v>H</v>
      </c>
      <c r="J72" s="214">
        <f t="shared" si="5"/>
        <v>0</v>
      </c>
      <c r="K72" s="217" t="str">
        <f t="shared" si="0"/>
        <v/>
      </c>
    </row>
    <row r="73" spans="1:11">
      <c r="A73" s="10"/>
      <c r="B73" s="11"/>
      <c r="C73" s="55"/>
      <c r="D73" s="55"/>
      <c r="E73" s="55"/>
      <c r="F73" s="55"/>
      <c r="G73" s="214">
        <f t="shared" si="1"/>
        <v>0</v>
      </c>
      <c r="H73" s="215">
        <f t="shared" si="2"/>
        <v>0</v>
      </c>
      <c r="I73" s="216" t="str">
        <f t="shared" si="3"/>
        <v>H</v>
      </c>
      <c r="J73" s="214">
        <f t="shared" si="5"/>
        <v>0</v>
      </c>
      <c r="K73" s="217" t="str">
        <f t="shared" si="0"/>
        <v/>
      </c>
    </row>
    <row r="74" spans="1:11">
      <c r="A74" s="10"/>
      <c r="B74" s="11"/>
      <c r="C74" s="55"/>
      <c r="D74" s="55"/>
      <c r="E74" s="55"/>
      <c r="F74" s="55"/>
      <c r="G74" s="214">
        <f t="shared" si="1"/>
        <v>0</v>
      </c>
      <c r="H74" s="215">
        <f t="shared" si="2"/>
        <v>0</v>
      </c>
      <c r="I74" s="216" t="str">
        <f t="shared" si="3"/>
        <v>H</v>
      </c>
      <c r="J74" s="214">
        <f t="shared" si="5"/>
        <v>0</v>
      </c>
      <c r="K74" s="217" t="str">
        <f t="shared" si="0"/>
        <v/>
      </c>
    </row>
    <row r="75" spans="1:11">
      <c r="A75" s="10"/>
      <c r="B75" s="11"/>
      <c r="C75" s="55"/>
      <c r="D75" s="55"/>
      <c r="E75" s="55"/>
      <c r="F75" s="55"/>
      <c r="G75" s="214">
        <f t="shared" si="1"/>
        <v>0</v>
      </c>
      <c r="H75" s="215">
        <f t="shared" si="2"/>
        <v>0</v>
      </c>
      <c r="I75" s="216" t="str">
        <f t="shared" si="3"/>
        <v>H</v>
      </c>
      <c r="J75" s="214">
        <f t="shared" si="5"/>
        <v>0</v>
      </c>
      <c r="K75" s="217" t="str">
        <f t="shared" si="0"/>
        <v/>
      </c>
    </row>
    <row r="76" spans="1:11">
      <c r="A76" s="10"/>
      <c r="B76" s="11"/>
      <c r="C76" s="55"/>
      <c r="D76" s="55"/>
      <c r="E76" s="55"/>
      <c r="F76" s="55"/>
      <c r="G76" s="214">
        <f t="shared" si="1"/>
        <v>0</v>
      </c>
      <c r="H76" s="215">
        <f t="shared" si="2"/>
        <v>0</v>
      </c>
      <c r="I76" s="216" t="str">
        <f t="shared" si="3"/>
        <v>H</v>
      </c>
      <c r="J76" s="214">
        <f t="shared" si="5"/>
        <v>0</v>
      </c>
      <c r="K76" s="217" t="str">
        <f t="shared" si="0"/>
        <v/>
      </c>
    </row>
    <row r="77" spans="1:11">
      <c r="A77" s="10"/>
      <c r="B77" s="11"/>
      <c r="C77" s="55"/>
      <c r="D77" s="55"/>
      <c r="E77" s="55"/>
      <c r="F77" s="55"/>
      <c r="G77" s="214">
        <f t="shared" si="1"/>
        <v>0</v>
      </c>
      <c r="H77" s="215">
        <f t="shared" si="2"/>
        <v>0</v>
      </c>
      <c r="I77" s="216" t="str">
        <f t="shared" si="3"/>
        <v>H</v>
      </c>
      <c r="J77" s="214">
        <f t="shared" si="5"/>
        <v>0</v>
      </c>
      <c r="K77" s="217" t="str">
        <f t="shared" si="0"/>
        <v/>
      </c>
    </row>
    <row r="78" spans="1:11">
      <c r="A78" s="10"/>
      <c r="B78" s="11"/>
      <c r="C78" s="55"/>
      <c r="D78" s="55"/>
      <c r="E78" s="55"/>
      <c r="F78" s="55"/>
      <c r="G78" s="214">
        <f t="shared" si="1"/>
        <v>0</v>
      </c>
      <c r="H78" s="215">
        <f t="shared" si="2"/>
        <v>0</v>
      </c>
      <c r="I78" s="216" t="str">
        <f t="shared" si="3"/>
        <v>H</v>
      </c>
      <c r="J78" s="214">
        <f t="shared" si="5"/>
        <v>0</v>
      </c>
      <c r="K78" s="217" t="str">
        <f t="shared" si="0"/>
        <v/>
      </c>
    </row>
    <row r="79" spans="1:11">
      <c r="A79" s="10"/>
      <c r="B79" s="11"/>
      <c r="C79" s="55"/>
      <c r="D79" s="55"/>
      <c r="E79" s="55"/>
      <c r="F79" s="55"/>
      <c r="G79" s="214">
        <f t="shared" si="1"/>
        <v>0</v>
      </c>
      <c r="H79" s="215">
        <f t="shared" si="2"/>
        <v>0</v>
      </c>
      <c r="I79" s="216" t="str">
        <f t="shared" si="3"/>
        <v>H</v>
      </c>
      <c r="J79" s="214">
        <f t="shared" si="5"/>
        <v>0</v>
      </c>
      <c r="K79" s="217" t="str">
        <f t="shared" si="0"/>
        <v/>
      </c>
    </row>
    <row r="80" spans="1:11">
      <c r="A80" s="10"/>
      <c r="B80" s="11"/>
      <c r="C80" s="55"/>
      <c r="D80" s="55"/>
      <c r="E80" s="55"/>
      <c r="F80" s="55"/>
      <c r="G80" s="214">
        <f t="shared" si="1"/>
        <v>0</v>
      </c>
      <c r="H80" s="215">
        <f t="shared" si="2"/>
        <v>0</v>
      </c>
      <c r="I80" s="216" t="str">
        <f t="shared" si="3"/>
        <v>H</v>
      </c>
      <c r="J80" s="214">
        <f t="shared" si="5"/>
        <v>0</v>
      </c>
      <c r="K80" s="217" t="str">
        <f t="shared" si="0"/>
        <v/>
      </c>
    </row>
    <row r="81" spans="1:11">
      <c r="A81" s="10"/>
      <c r="B81" s="11"/>
      <c r="C81" s="55"/>
      <c r="D81" s="55"/>
      <c r="E81" s="55"/>
      <c r="F81" s="55"/>
      <c r="G81" s="214">
        <f t="shared" si="1"/>
        <v>0</v>
      </c>
      <c r="H81" s="215">
        <f t="shared" si="2"/>
        <v>0</v>
      </c>
      <c r="I81" s="216" t="str">
        <f t="shared" si="3"/>
        <v>H</v>
      </c>
      <c r="J81" s="214">
        <f t="shared" si="5"/>
        <v>0</v>
      </c>
      <c r="K81" s="217" t="str">
        <f t="shared" si="0"/>
        <v/>
      </c>
    </row>
    <row r="82" spans="1:11">
      <c r="A82" s="10"/>
      <c r="B82" s="11"/>
      <c r="C82" s="55"/>
      <c r="D82" s="55"/>
      <c r="E82" s="55"/>
      <c r="F82" s="55"/>
      <c r="G82" s="214">
        <f t="shared" si="1"/>
        <v>0</v>
      </c>
      <c r="H82" s="215">
        <f t="shared" si="2"/>
        <v>0</v>
      </c>
      <c r="I82" s="216" t="str">
        <f t="shared" si="3"/>
        <v>H</v>
      </c>
      <c r="J82" s="214">
        <f t="shared" si="5"/>
        <v>0</v>
      </c>
      <c r="K82" s="217" t="str">
        <f t="shared" si="0"/>
        <v/>
      </c>
    </row>
    <row r="83" spans="1:11">
      <c r="A83" s="10"/>
      <c r="B83" s="11"/>
      <c r="C83" s="55"/>
      <c r="D83" s="55"/>
      <c r="E83" s="55"/>
      <c r="F83" s="55"/>
      <c r="G83" s="214">
        <f t="shared" si="1"/>
        <v>0</v>
      </c>
      <c r="H83" s="215">
        <f t="shared" si="2"/>
        <v>0</v>
      </c>
      <c r="I83" s="216" t="str">
        <f t="shared" si="3"/>
        <v>H</v>
      </c>
      <c r="J83" s="214">
        <f t="shared" si="5"/>
        <v>0</v>
      </c>
      <c r="K83" s="217" t="str">
        <f t="shared" si="0"/>
        <v/>
      </c>
    </row>
    <row r="84" spans="1:11">
      <c r="A84" s="10"/>
      <c r="B84" s="11"/>
      <c r="C84" s="55"/>
      <c r="D84" s="55"/>
      <c r="E84" s="55"/>
      <c r="F84" s="55"/>
      <c r="G84" s="214">
        <f t="shared" si="1"/>
        <v>0</v>
      </c>
      <c r="H84" s="215">
        <f t="shared" si="2"/>
        <v>0</v>
      </c>
      <c r="I84" s="216" t="str">
        <f t="shared" si="3"/>
        <v>H</v>
      </c>
      <c r="J84" s="214">
        <f t="shared" si="5"/>
        <v>0</v>
      </c>
      <c r="K84" s="217" t="str">
        <f t="shared" ref="K84:K147" si="8">IF(A84&lt;&gt;"",VLOOKUP(A84,Sachgruppen,2,0),"")</f>
        <v/>
      </c>
    </row>
    <row r="85" spans="1:11">
      <c r="A85" s="10"/>
      <c r="B85" s="11"/>
      <c r="C85" s="55"/>
      <c r="D85" s="55"/>
      <c r="E85" s="55"/>
      <c r="F85" s="55"/>
      <c r="G85" s="214">
        <f t="shared" ref="G85:G148" si="9">IF(OR(LEFT($A85,1)="1",LEFT($A85,1)="2"),(C85-D85)-(E85-F85),C85-D85)</f>
        <v>0</v>
      </c>
      <c r="H85" s="215">
        <f t="shared" ref="H85:H148" si="10">IF(LEFT($A85,1)="1",E85-F85,IF(LEFT($A85,1)="2",F85-E85,0))</f>
        <v>0</v>
      </c>
      <c r="I85" s="216" t="str">
        <f t="shared" ref="I85:I148" si="11">IF(OR(LEFT($A85,1)="1",LEFT($A85,1)="3",LEFT($A85,1)="5",LEFT($A85,1)="7",LEFT($A85,4)="9000"),"S","H")</f>
        <v>H</v>
      </c>
      <c r="J85" s="214">
        <f t="shared" si="5"/>
        <v>0</v>
      </c>
      <c r="K85" s="217" t="str">
        <f t="shared" si="8"/>
        <v/>
      </c>
    </row>
    <row r="86" spans="1:11">
      <c r="A86" s="10"/>
      <c r="B86" s="11"/>
      <c r="C86" s="55"/>
      <c r="D86" s="55"/>
      <c r="E86" s="55"/>
      <c r="F86" s="55"/>
      <c r="G86" s="214">
        <f t="shared" si="9"/>
        <v>0</v>
      </c>
      <c r="H86" s="215">
        <f t="shared" si="10"/>
        <v>0</v>
      </c>
      <c r="I86" s="216" t="str">
        <f t="shared" si="11"/>
        <v>H</v>
      </c>
      <c r="J86" s="214">
        <f t="shared" si="5"/>
        <v>0</v>
      </c>
      <c r="K86" s="217" t="str">
        <f t="shared" si="8"/>
        <v/>
      </c>
    </row>
    <row r="87" spans="1:11">
      <c r="A87" s="10"/>
      <c r="B87" s="11"/>
      <c r="C87" s="55"/>
      <c r="D87" s="55"/>
      <c r="E87" s="55"/>
      <c r="F87" s="55"/>
      <c r="G87" s="214">
        <f t="shared" si="9"/>
        <v>0</v>
      </c>
      <c r="H87" s="215">
        <f t="shared" si="10"/>
        <v>0</v>
      </c>
      <c r="I87" s="216" t="str">
        <f t="shared" si="11"/>
        <v>H</v>
      </c>
      <c r="J87" s="214">
        <f t="shared" ref="J87:J140" si="12">IF(I87="H",-G87,G87)</f>
        <v>0</v>
      </c>
      <c r="K87" s="217" t="str">
        <f t="shared" si="8"/>
        <v/>
      </c>
    </row>
    <row r="88" spans="1:11">
      <c r="A88" s="10"/>
      <c r="B88" s="11"/>
      <c r="C88" s="55"/>
      <c r="D88" s="55"/>
      <c r="E88" s="55"/>
      <c r="F88" s="55"/>
      <c r="G88" s="214">
        <f t="shared" si="9"/>
        <v>0</v>
      </c>
      <c r="H88" s="215">
        <f t="shared" si="10"/>
        <v>0</v>
      </c>
      <c r="I88" s="216" t="str">
        <f t="shared" si="11"/>
        <v>H</v>
      </c>
      <c r="J88" s="214">
        <f t="shared" si="12"/>
        <v>0</v>
      </c>
      <c r="K88" s="217" t="str">
        <f t="shared" si="8"/>
        <v/>
      </c>
    </row>
    <row r="89" spans="1:11">
      <c r="A89" s="10"/>
      <c r="B89" s="11"/>
      <c r="C89" s="55"/>
      <c r="D89" s="55"/>
      <c r="E89" s="55"/>
      <c r="F89" s="55"/>
      <c r="G89" s="214">
        <f t="shared" si="9"/>
        <v>0</v>
      </c>
      <c r="H89" s="215">
        <f t="shared" si="10"/>
        <v>0</v>
      </c>
      <c r="I89" s="216" t="str">
        <f t="shared" si="11"/>
        <v>H</v>
      </c>
      <c r="J89" s="214">
        <f t="shared" si="12"/>
        <v>0</v>
      </c>
      <c r="K89" s="217" t="str">
        <f t="shared" si="8"/>
        <v/>
      </c>
    </row>
    <row r="90" spans="1:11">
      <c r="A90" s="10"/>
      <c r="B90" s="11"/>
      <c r="C90" s="55"/>
      <c r="D90" s="55"/>
      <c r="E90" s="55"/>
      <c r="F90" s="55"/>
      <c r="G90" s="214">
        <f t="shared" si="9"/>
        <v>0</v>
      </c>
      <c r="H90" s="215">
        <f t="shared" si="10"/>
        <v>0</v>
      </c>
      <c r="I90" s="216" t="str">
        <f t="shared" si="11"/>
        <v>H</v>
      </c>
      <c r="J90" s="214">
        <f t="shared" si="12"/>
        <v>0</v>
      </c>
      <c r="K90" s="217" t="str">
        <f t="shared" si="8"/>
        <v/>
      </c>
    </row>
    <row r="91" spans="1:11">
      <c r="A91" s="10"/>
      <c r="B91" s="11"/>
      <c r="C91" s="55"/>
      <c r="D91" s="55"/>
      <c r="E91" s="55"/>
      <c r="F91" s="55"/>
      <c r="G91" s="214">
        <f t="shared" si="9"/>
        <v>0</v>
      </c>
      <c r="H91" s="215">
        <f t="shared" si="10"/>
        <v>0</v>
      </c>
      <c r="I91" s="216" t="str">
        <f t="shared" si="11"/>
        <v>H</v>
      </c>
      <c r="J91" s="214">
        <f t="shared" si="12"/>
        <v>0</v>
      </c>
      <c r="K91" s="217" t="str">
        <f t="shared" si="8"/>
        <v/>
      </c>
    </row>
    <row r="92" spans="1:11">
      <c r="A92" s="10"/>
      <c r="B92" s="11"/>
      <c r="C92" s="55"/>
      <c r="D92" s="55"/>
      <c r="E92" s="55"/>
      <c r="F92" s="55"/>
      <c r="G92" s="214">
        <f t="shared" si="9"/>
        <v>0</v>
      </c>
      <c r="H92" s="215">
        <f t="shared" si="10"/>
        <v>0</v>
      </c>
      <c r="I92" s="216" t="str">
        <f t="shared" si="11"/>
        <v>H</v>
      </c>
      <c r="J92" s="214">
        <f t="shared" si="12"/>
        <v>0</v>
      </c>
      <c r="K92" s="217" t="str">
        <f t="shared" si="8"/>
        <v/>
      </c>
    </row>
    <row r="93" spans="1:11">
      <c r="A93" s="10"/>
      <c r="B93" s="11"/>
      <c r="C93" s="55"/>
      <c r="D93" s="55"/>
      <c r="E93" s="55"/>
      <c r="F93" s="55"/>
      <c r="G93" s="214">
        <f t="shared" si="9"/>
        <v>0</v>
      </c>
      <c r="H93" s="215">
        <f t="shared" si="10"/>
        <v>0</v>
      </c>
      <c r="I93" s="216" t="str">
        <f t="shared" si="11"/>
        <v>H</v>
      </c>
      <c r="J93" s="214">
        <f t="shared" si="12"/>
        <v>0</v>
      </c>
      <c r="K93" s="217" t="str">
        <f t="shared" si="8"/>
        <v/>
      </c>
    </row>
    <row r="94" spans="1:11">
      <c r="A94" s="10"/>
      <c r="B94" s="11"/>
      <c r="C94" s="55"/>
      <c r="D94" s="55"/>
      <c r="E94" s="55"/>
      <c r="F94" s="55"/>
      <c r="G94" s="214">
        <f t="shared" si="9"/>
        <v>0</v>
      </c>
      <c r="H94" s="215">
        <f t="shared" si="10"/>
        <v>0</v>
      </c>
      <c r="I94" s="216" t="str">
        <f t="shared" si="11"/>
        <v>H</v>
      </c>
      <c r="J94" s="214">
        <f t="shared" si="12"/>
        <v>0</v>
      </c>
      <c r="K94" s="217" t="str">
        <f t="shared" si="8"/>
        <v/>
      </c>
    </row>
    <row r="95" spans="1:11">
      <c r="A95" s="10"/>
      <c r="B95" s="11"/>
      <c r="C95" s="55"/>
      <c r="D95" s="55"/>
      <c r="E95" s="55"/>
      <c r="F95" s="55"/>
      <c r="G95" s="214">
        <f t="shared" si="9"/>
        <v>0</v>
      </c>
      <c r="H95" s="215">
        <f t="shared" si="10"/>
        <v>0</v>
      </c>
      <c r="I95" s="216" t="str">
        <f t="shared" si="11"/>
        <v>H</v>
      </c>
      <c r="J95" s="214">
        <f t="shared" si="12"/>
        <v>0</v>
      </c>
      <c r="K95" s="217" t="str">
        <f t="shared" si="8"/>
        <v/>
      </c>
    </row>
    <row r="96" spans="1:11">
      <c r="A96" s="10"/>
      <c r="B96" s="11"/>
      <c r="C96" s="55"/>
      <c r="D96" s="55"/>
      <c r="E96" s="55"/>
      <c r="F96" s="55"/>
      <c r="G96" s="214">
        <f t="shared" si="9"/>
        <v>0</v>
      </c>
      <c r="H96" s="215">
        <f t="shared" si="10"/>
        <v>0</v>
      </c>
      <c r="I96" s="216" t="str">
        <f t="shared" si="11"/>
        <v>H</v>
      </c>
      <c r="J96" s="214">
        <f t="shared" si="12"/>
        <v>0</v>
      </c>
      <c r="K96" s="217" t="str">
        <f t="shared" si="8"/>
        <v/>
      </c>
    </row>
    <row r="97" spans="1:11">
      <c r="A97" s="10"/>
      <c r="B97" s="11"/>
      <c r="C97" s="55"/>
      <c r="D97" s="55"/>
      <c r="E97" s="55"/>
      <c r="F97" s="55"/>
      <c r="G97" s="214">
        <f t="shared" si="9"/>
        <v>0</v>
      </c>
      <c r="H97" s="215">
        <f t="shared" si="10"/>
        <v>0</v>
      </c>
      <c r="I97" s="216" t="str">
        <f t="shared" si="11"/>
        <v>H</v>
      </c>
      <c r="J97" s="214">
        <f t="shared" si="12"/>
        <v>0</v>
      </c>
      <c r="K97" s="217" t="str">
        <f t="shared" si="8"/>
        <v/>
      </c>
    </row>
    <row r="98" spans="1:11">
      <c r="A98" s="10"/>
      <c r="B98" s="11"/>
      <c r="C98" s="55"/>
      <c r="D98" s="55"/>
      <c r="E98" s="55"/>
      <c r="F98" s="55"/>
      <c r="G98" s="214">
        <f t="shared" si="9"/>
        <v>0</v>
      </c>
      <c r="H98" s="215">
        <f t="shared" si="10"/>
        <v>0</v>
      </c>
      <c r="I98" s="216" t="str">
        <f t="shared" si="11"/>
        <v>H</v>
      </c>
      <c r="J98" s="214">
        <f t="shared" si="12"/>
        <v>0</v>
      </c>
      <c r="K98" s="217" t="str">
        <f t="shared" si="8"/>
        <v/>
      </c>
    </row>
    <row r="99" spans="1:11">
      <c r="A99" s="10"/>
      <c r="B99" s="11"/>
      <c r="C99" s="55"/>
      <c r="D99" s="55"/>
      <c r="E99" s="55"/>
      <c r="F99" s="55"/>
      <c r="G99" s="214">
        <f t="shared" si="9"/>
        <v>0</v>
      </c>
      <c r="H99" s="215">
        <f t="shared" si="10"/>
        <v>0</v>
      </c>
      <c r="I99" s="216" t="str">
        <f t="shared" si="11"/>
        <v>H</v>
      </c>
      <c r="J99" s="214">
        <f t="shared" si="12"/>
        <v>0</v>
      </c>
      <c r="K99" s="217" t="str">
        <f t="shared" si="8"/>
        <v/>
      </c>
    </row>
    <row r="100" spans="1:11">
      <c r="A100" s="10"/>
      <c r="B100" s="11"/>
      <c r="C100" s="55"/>
      <c r="D100" s="55"/>
      <c r="E100" s="55"/>
      <c r="F100" s="55"/>
      <c r="G100" s="214">
        <f t="shared" si="9"/>
        <v>0</v>
      </c>
      <c r="H100" s="215">
        <f t="shared" si="10"/>
        <v>0</v>
      </c>
      <c r="I100" s="216" t="str">
        <f t="shared" si="11"/>
        <v>H</v>
      </c>
      <c r="J100" s="214">
        <f t="shared" si="12"/>
        <v>0</v>
      </c>
      <c r="K100" s="217" t="str">
        <f t="shared" si="8"/>
        <v/>
      </c>
    </row>
    <row r="101" spans="1:11">
      <c r="A101" s="10"/>
      <c r="B101" s="11"/>
      <c r="C101" s="55"/>
      <c r="D101" s="55"/>
      <c r="E101" s="55"/>
      <c r="F101" s="55"/>
      <c r="G101" s="214">
        <f t="shared" si="9"/>
        <v>0</v>
      </c>
      <c r="H101" s="215">
        <f t="shared" si="10"/>
        <v>0</v>
      </c>
      <c r="I101" s="216" t="str">
        <f t="shared" si="11"/>
        <v>H</v>
      </c>
      <c r="J101" s="214">
        <f t="shared" si="12"/>
        <v>0</v>
      </c>
      <c r="K101" s="217" t="str">
        <f t="shared" si="8"/>
        <v/>
      </c>
    </row>
    <row r="102" spans="1:11">
      <c r="A102" s="10"/>
      <c r="B102" s="11"/>
      <c r="C102" s="55"/>
      <c r="D102" s="55"/>
      <c r="E102" s="55"/>
      <c r="F102" s="55"/>
      <c r="G102" s="214">
        <f t="shared" si="9"/>
        <v>0</v>
      </c>
      <c r="H102" s="215">
        <f t="shared" si="10"/>
        <v>0</v>
      </c>
      <c r="I102" s="216" t="str">
        <f t="shared" si="11"/>
        <v>H</v>
      </c>
      <c r="J102" s="214">
        <f t="shared" si="12"/>
        <v>0</v>
      </c>
      <c r="K102" s="217" t="str">
        <f t="shared" si="8"/>
        <v/>
      </c>
    </row>
    <row r="103" spans="1:11">
      <c r="A103" s="10"/>
      <c r="B103" s="11"/>
      <c r="C103" s="55"/>
      <c r="D103" s="55"/>
      <c r="E103" s="55"/>
      <c r="F103" s="55"/>
      <c r="G103" s="214">
        <f t="shared" si="9"/>
        <v>0</v>
      </c>
      <c r="H103" s="215">
        <f t="shared" si="10"/>
        <v>0</v>
      </c>
      <c r="I103" s="216" t="str">
        <f t="shared" si="11"/>
        <v>H</v>
      </c>
      <c r="J103" s="214">
        <f t="shared" si="12"/>
        <v>0</v>
      </c>
      <c r="K103" s="217" t="str">
        <f t="shared" si="8"/>
        <v/>
      </c>
    </row>
    <row r="104" spans="1:11">
      <c r="A104" s="10"/>
      <c r="B104" s="11"/>
      <c r="C104" s="55"/>
      <c r="D104" s="55"/>
      <c r="E104" s="55"/>
      <c r="F104" s="55"/>
      <c r="G104" s="214">
        <f t="shared" si="9"/>
        <v>0</v>
      </c>
      <c r="H104" s="215">
        <f t="shared" si="10"/>
        <v>0</v>
      </c>
      <c r="I104" s="216" t="str">
        <f t="shared" si="11"/>
        <v>H</v>
      </c>
      <c r="J104" s="214">
        <f t="shared" si="12"/>
        <v>0</v>
      </c>
      <c r="K104" s="217" t="str">
        <f t="shared" si="8"/>
        <v/>
      </c>
    </row>
    <row r="105" spans="1:11">
      <c r="A105" s="10"/>
      <c r="B105" s="11"/>
      <c r="C105" s="55"/>
      <c r="D105" s="55"/>
      <c r="E105" s="55"/>
      <c r="F105" s="55"/>
      <c r="G105" s="214">
        <f t="shared" si="9"/>
        <v>0</v>
      </c>
      <c r="H105" s="215">
        <f t="shared" si="10"/>
        <v>0</v>
      </c>
      <c r="I105" s="216" t="str">
        <f t="shared" si="11"/>
        <v>H</v>
      </c>
      <c r="J105" s="214">
        <f t="shared" si="12"/>
        <v>0</v>
      </c>
      <c r="K105" s="217" t="str">
        <f t="shared" si="8"/>
        <v/>
      </c>
    </row>
    <row r="106" spans="1:11">
      <c r="A106" s="10"/>
      <c r="B106" s="11"/>
      <c r="C106" s="55"/>
      <c r="D106" s="55"/>
      <c r="E106" s="55"/>
      <c r="F106" s="55"/>
      <c r="G106" s="214">
        <f t="shared" si="9"/>
        <v>0</v>
      </c>
      <c r="H106" s="215">
        <f t="shared" si="10"/>
        <v>0</v>
      </c>
      <c r="I106" s="216" t="str">
        <f t="shared" si="11"/>
        <v>H</v>
      </c>
      <c r="J106" s="214">
        <f t="shared" si="12"/>
        <v>0</v>
      </c>
      <c r="K106" s="217" t="str">
        <f t="shared" si="8"/>
        <v/>
      </c>
    </row>
    <row r="107" spans="1:11">
      <c r="A107" s="10"/>
      <c r="B107" s="11"/>
      <c r="C107" s="55"/>
      <c r="D107" s="55"/>
      <c r="E107" s="55"/>
      <c r="F107" s="55"/>
      <c r="G107" s="214">
        <f t="shared" si="9"/>
        <v>0</v>
      </c>
      <c r="H107" s="215">
        <f t="shared" si="10"/>
        <v>0</v>
      </c>
      <c r="I107" s="216" t="str">
        <f t="shared" si="11"/>
        <v>H</v>
      </c>
      <c r="J107" s="214">
        <f t="shared" si="12"/>
        <v>0</v>
      </c>
      <c r="K107" s="217" t="str">
        <f t="shared" si="8"/>
        <v/>
      </c>
    </row>
    <row r="108" spans="1:11">
      <c r="A108" s="10"/>
      <c r="B108" s="11"/>
      <c r="C108" s="55"/>
      <c r="D108" s="55"/>
      <c r="E108" s="55"/>
      <c r="F108" s="55"/>
      <c r="G108" s="214">
        <f t="shared" si="9"/>
        <v>0</v>
      </c>
      <c r="H108" s="215">
        <f t="shared" si="10"/>
        <v>0</v>
      </c>
      <c r="I108" s="216" t="str">
        <f t="shared" si="11"/>
        <v>H</v>
      </c>
      <c r="J108" s="214">
        <f t="shared" si="12"/>
        <v>0</v>
      </c>
      <c r="K108" s="217" t="str">
        <f t="shared" si="8"/>
        <v/>
      </c>
    </row>
    <row r="109" spans="1:11">
      <c r="A109" s="10"/>
      <c r="B109" s="11"/>
      <c r="C109" s="55"/>
      <c r="D109" s="55"/>
      <c r="E109" s="55"/>
      <c r="F109" s="55"/>
      <c r="G109" s="214">
        <f t="shared" si="9"/>
        <v>0</v>
      </c>
      <c r="H109" s="215">
        <f t="shared" si="10"/>
        <v>0</v>
      </c>
      <c r="I109" s="216" t="str">
        <f t="shared" si="11"/>
        <v>H</v>
      </c>
      <c r="J109" s="214">
        <f t="shared" si="12"/>
        <v>0</v>
      </c>
      <c r="K109" s="217" t="str">
        <f t="shared" si="8"/>
        <v/>
      </c>
    </row>
    <row r="110" spans="1:11">
      <c r="A110" s="10"/>
      <c r="B110" s="11"/>
      <c r="C110" s="55"/>
      <c r="D110" s="55"/>
      <c r="E110" s="55"/>
      <c r="F110" s="55"/>
      <c r="G110" s="214">
        <f t="shared" si="9"/>
        <v>0</v>
      </c>
      <c r="H110" s="215">
        <f t="shared" si="10"/>
        <v>0</v>
      </c>
      <c r="I110" s="216" t="str">
        <f t="shared" si="11"/>
        <v>H</v>
      </c>
      <c r="J110" s="214">
        <f t="shared" si="12"/>
        <v>0</v>
      </c>
      <c r="K110" s="217" t="str">
        <f t="shared" si="8"/>
        <v/>
      </c>
    </row>
    <row r="111" spans="1:11">
      <c r="A111" s="10"/>
      <c r="B111" s="11"/>
      <c r="C111" s="55"/>
      <c r="D111" s="55"/>
      <c r="E111" s="55"/>
      <c r="F111" s="55"/>
      <c r="G111" s="214">
        <f t="shared" si="9"/>
        <v>0</v>
      </c>
      <c r="H111" s="215">
        <f t="shared" si="10"/>
        <v>0</v>
      </c>
      <c r="I111" s="216" t="str">
        <f t="shared" si="11"/>
        <v>H</v>
      </c>
      <c r="J111" s="214">
        <f t="shared" si="12"/>
        <v>0</v>
      </c>
      <c r="K111" s="217" t="str">
        <f t="shared" si="8"/>
        <v/>
      </c>
    </row>
    <row r="112" spans="1:11">
      <c r="A112" s="10"/>
      <c r="B112" s="11"/>
      <c r="C112" s="55"/>
      <c r="D112" s="55"/>
      <c r="E112" s="55"/>
      <c r="F112" s="55"/>
      <c r="G112" s="214">
        <f t="shared" si="9"/>
        <v>0</v>
      </c>
      <c r="H112" s="215">
        <f t="shared" si="10"/>
        <v>0</v>
      </c>
      <c r="I112" s="216" t="str">
        <f t="shared" si="11"/>
        <v>H</v>
      </c>
      <c r="J112" s="214">
        <f t="shared" si="12"/>
        <v>0</v>
      </c>
      <c r="K112" s="217" t="str">
        <f t="shared" si="8"/>
        <v/>
      </c>
    </row>
    <row r="113" spans="1:11">
      <c r="A113" s="10"/>
      <c r="B113" s="11"/>
      <c r="C113" s="55"/>
      <c r="D113" s="55"/>
      <c r="E113" s="55"/>
      <c r="F113" s="55"/>
      <c r="G113" s="214">
        <f t="shared" si="9"/>
        <v>0</v>
      </c>
      <c r="H113" s="215">
        <f t="shared" si="10"/>
        <v>0</v>
      </c>
      <c r="I113" s="216" t="str">
        <f t="shared" si="11"/>
        <v>H</v>
      </c>
      <c r="J113" s="214">
        <f t="shared" si="12"/>
        <v>0</v>
      </c>
      <c r="K113" s="217" t="str">
        <f t="shared" si="8"/>
        <v/>
      </c>
    </row>
    <row r="114" spans="1:11">
      <c r="A114" s="10"/>
      <c r="B114" s="11"/>
      <c r="C114" s="55"/>
      <c r="D114" s="55"/>
      <c r="E114" s="55"/>
      <c r="F114" s="55"/>
      <c r="G114" s="214">
        <f t="shared" si="9"/>
        <v>0</v>
      </c>
      <c r="H114" s="215">
        <f t="shared" si="10"/>
        <v>0</v>
      </c>
      <c r="I114" s="216" t="str">
        <f t="shared" si="11"/>
        <v>H</v>
      </c>
      <c r="J114" s="214">
        <f t="shared" si="12"/>
        <v>0</v>
      </c>
      <c r="K114" s="217" t="str">
        <f t="shared" si="8"/>
        <v/>
      </c>
    </row>
    <row r="115" spans="1:11">
      <c r="A115" s="10"/>
      <c r="B115" s="11"/>
      <c r="C115" s="55"/>
      <c r="D115" s="55"/>
      <c r="E115" s="55"/>
      <c r="F115" s="55"/>
      <c r="G115" s="214">
        <f t="shared" si="9"/>
        <v>0</v>
      </c>
      <c r="H115" s="215">
        <f t="shared" si="10"/>
        <v>0</v>
      </c>
      <c r="I115" s="216" t="str">
        <f t="shared" si="11"/>
        <v>H</v>
      </c>
      <c r="J115" s="214">
        <f t="shared" si="12"/>
        <v>0</v>
      </c>
      <c r="K115" s="217" t="str">
        <f t="shared" si="8"/>
        <v/>
      </c>
    </row>
    <row r="116" spans="1:11">
      <c r="A116" s="10"/>
      <c r="B116" s="11"/>
      <c r="C116" s="55"/>
      <c r="D116" s="55"/>
      <c r="E116" s="55"/>
      <c r="F116" s="55"/>
      <c r="G116" s="214">
        <f t="shared" si="9"/>
        <v>0</v>
      </c>
      <c r="H116" s="215">
        <f t="shared" si="10"/>
        <v>0</v>
      </c>
      <c r="I116" s="216" t="str">
        <f t="shared" si="11"/>
        <v>H</v>
      </c>
      <c r="J116" s="214">
        <f t="shared" si="12"/>
        <v>0</v>
      </c>
      <c r="K116" s="217" t="str">
        <f t="shared" si="8"/>
        <v/>
      </c>
    </row>
    <row r="117" spans="1:11">
      <c r="A117" s="10"/>
      <c r="B117" s="11"/>
      <c r="C117" s="55"/>
      <c r="D117" s="55"/>
      <c r="E117" s="55"/>
      <c r="F117" s="55"/>
      <c r="G117" s="214">
        <f t="shared" si="9"/>
        <v>0</v>
      </c>
      <c r="H117" s="215">
        <f t="shared" si="10"/>
        <v>0</v>
      </c>
      <c r="I117" s="216" t="str">
        <f t="shared" si="11"/>
        <v>H</v>
      </c>
      <c r="J117" s="214">
        <f t="shared" si="12"/>
        <v>0</v>
      </c>
      <c r="K117" s="217" t="str">
        <f t="shared" si="8"/>
        <v/>
      </c>
    </row>
    <row r="118" spans="1:11">
      <c r="A118" s="10"/>
      <c r="B118" s="11"/>
      <c r="C118" s="55"/>
      <c r="D118" s="55"/>
      <c r="E118" s="55"/>
      <c r="F118" s="55"/>
      <c r="G118" s="214">
        <f t="shared" si="9"/>
        <v>0</v>
      </c>
      <c r="H118" s="215">
        <f t="shared" si="10"/>
        <v>0</v>
      </c>
      <c r="I118" s="216" t="str">
        <f t="shared" si="11"/>
        <v>H</v>
      </c>
      <c r="J118" s="214">
        <f t="shared" si="12"/>
        <v>0</v>
      </c>
      <c r="K118" s="217" t="str">
        <f t="shared" si="8"/>
        <v/>
      </c>
    </row>
    <row r="119" spans="1:11">
      <c r="A119" s="10"/>
      <c r="B119" s="11"/>
      <c r="C119" s="55"/>
      <c r="D119" s="55"/>
      <c r="E119" s="55"/>
      <c r="F119" s="55"/>
      <c r="G119" s="214">
        <f t="shared" si="9"/>
        <v>0</v>
      </c>
      <c r="H119" s="215">
        <f t="shared" si="10"/>
        <v>0</v>
      </c>
      <c r="I119" s="216" t="str">
        <f t="shared" si="11"/>
        <v>H</v>
      </c>
      <c r="J119" s="214">
        <f t="shared" si="12"/>
        <v>0</v>
      </c>
      <c r="K119" s="217" t="str">
        <f t="shared" si="8"/>
        <v/>
      </c>
    </row>
    <row r="120" spans="1:11">
      <c r="A120" s="10"/>
      <c r="B120" s="11"/>
      <c r="C120" s="55"/>
      <c r="D120" s="55"/>
      <c r="E120" s="55"/>
      <c r="F120" s="55"/>
      <c r="G120" s="214">
        <f t="shared" si="9"/>
        <v>0</v>
      </c>
      <c r="H120" s="215">
        <f t="shared" si="10"/>
        <v>0</v>
      </c>
      <c r="I120" s="216" t="str">
        <f t="shared" si="11"/>
        <v>H</v>
      </c>
      <c r="J120" s="214">
        <f t="shared" si="12"/>
        <v>0</v>
      </c>
      <c r="K120" s="217" t="str">
        <f t="shared" si="8"/>
        <v/>
      </c>
    </row>
    <row r="121" spans="1:11">
      <c r="A121" s="10"/>
      <c r="B121" s="11"/>
      <c r="C121" s="55"/>
      <c r="D121" s="55"/>
      <c r="E121" s="55"/>
      <c r="F121" s="55"/>
      <c r="G121" s="214">
        <f t="shared" si="9"/>
        <v>0</v>
      </c>
      <c r="H121" s="215">
        <f t="shared" si="10"/>
        <v>0</v>
      </c>
      <c r="I121" s="216" t="str">
        <f t="shared" si="11"/>
        <v>H</v>
      </c>
      <c r="J121" s="214">
        <f t="shared" si="12"/>
        <v>0</v>
      </c>
      <c r="K121" s="217" t="str">
        <f t="shared" si="8"/>
        <v/>
      </c>
    </row>
    <row r="122" spans="1:11">
      <c r="A122" s="10"/>
      <c r="B122" s="11"/>
      <c r="C122" s="55"/>
      <c r="D122" s="55"/>
      <c r="E122" s="55"/>
      <c r="F122" s="55"/>
      <c r="G122" s="214">
        <f t="shared" si="9"/>
        <v>0</v>
      </c>
      <c r="H122" s="215">
        <f t="shared" si="10"/>
        <v>0</v>
      </c>
      <c r="I122" s="216" t="str">
        <f t="shared" si="11"/>
        <v>H</v>
      </c>
      <c r="J122" s="214">
        <f t="shared" si="12"/>
        <v>0</v>
      </c>
      <c r="K122" s="217" t="str">
        <f t="shared" si="8"/>
        <v/>
      </c>
    </row>
    <row r="123" spans="1:11">
      <c r="A123" s="10"/>
      <c r="B123" s="11"/>
      <c r="C123" s="55"/>
      <c r="D123" s="55"/>
      <c r="E123" s="55"/>
      <c r="F123" s="55"/>
      <c r="G123" s="214">
        <f t="shared" si="9"/>
        <v>0</v>
      </c>
      <c r="H123" s="215">
        <f t="shared" si="10"/>
        <v>0</v>
      </c>
      <c r="I123" s="216" t="str">
        <f t="shared" si="11"/>
        <v>H</v>
      </c>
      <c r="J123" s="214">
        <f t="shared" si="12"/>
        <v>0</v>
      </c>
      <c r="K123" s="217" t="str">
        <f t="shared" si="8"/>
        <v/>
      </c>
    </row>
    <row r="124" spans="1:11">
      <c r="A124" s="10"/>
      <c r="B124" s="11"/>
      <c r="C124" s="55"/>
      <c r="D124" s="55"/>
      <c r="E124" s="55"/>
      <c r="F124" s="55"/>
      <c r="G124" s="214">
        <f t="shared" si="9"/>
        <v>0</v>
      </c>
      <c r="H124" s="215">
        <f t="shared" si="10"/>
        <v>0</v>
      </c>
      <c r="I124" s="216" t="str">
        <f t="shared" si="11"/>
        <v>H</v>
      </c>
      <c r="J124" s="214">
        <f t="shared" si="12"/>
        <v>0</v>
      </c>
      <c r="K124" s="217" t="str">
        <f t="shared" si="8"/>
        <v/>
      </c>
    </row>
    <row r="125" spans="1:11">
      <c r="A125" s="10"/>
      <c r="B125" s="11"/>
      <c r="C125" s="55"/>
      <c r="D125" s="55"/>
      <c r="E125" s="55"/>
      <c r="F125" s="55"/>
      <c r="G125" s="214">
        <f t="shared" si="9"/>
        <v>0</v>
      </c>
      <c r="H125" s="215">
        <f t="shared" si="10"/>
        <v>0</v>
      </c>
      <c r="I125" s="216" t="str">
        <f t="shared" si="11"/>
        <v>H</v>
      </c>
      <c r="J125" s="214">
        <f t="shared" si="12"/>
        <v>0</v>
      </c>
      <c r="K125" s="217" t="str">
        <f t="shared" si="8"/>
        <v/>
      </c>
    </row>
    <row r="126" spans="1:11">
      <c r="A126" s="10"/>
      <c r="B126" s="11"/>
      <c r="C126" s="55"/>
      <c r="D126" s="55"/>
      <c r="E126" s="55"/>
      <c r="F126" s="55"/>
      <c r="G126" s="214">
        <f t="shared" si="9"/>
        <v>0</v>
      </c>
      <c r="H126" s="215">
        <f t="shared" si="10"/>
        <v>0</v>
      </c>
      <c r="I126" s="216" t="str">
        <f t="shared" si="11"/>
        <v>H</v>
      </c>
      <c r="J126" s="214">
        <f t="shared" si="12"/>
        <v>0</v>
      </c>
      <c r="K126" s="217" t="str">
        <f t="shared" si="8"/>
        <v/>
      </c>
    </row>
    <row r="127" spans="1:11">
      <c r="A127" s="10"/>
      <c r="B127" s="11"/>
      <c r="C127" s="55"/>
      <c r="D127" s="55"/>
      <c r="E127" s="55"/>
      <c r="F127" s="55"/>
      <c r="G127" s="214">
        <f t="shared" si="9"/>
        <v>0</v>
      </c>
      <c r="H127" s="215">
        <f t="shared" si="10"/>
        <v>0</v>
      </c>
      <c r="I127" s="216" t="str">
        <f t="shared" si="11"/>
        <v>H</v>
      </c>
      <c r="J127" s="214">
        <f t="shared" si="12"/>
        <v>0</v>
      </c>
      <c r="K127" s="217" t="str">
        <f t="shared" si="8"/>
        <v/>
      </c>
    </row>
    <row r="128" spans="1:11">
      <c r="A128" s="10"/>
      <c r="B128" s="11"/>
      <c r="C128" s="55"/>
      <c r="D128" s="55"/>
      <c r="E128" s="55"/>
      <c r="F128" s="55"/>
      <c r="G128" s="214">
        <f t="shared" si="9"/>
        <v>0</v>
      </c>
      <c r="H128" s="215">
        <f t="shared" si="10"/>
        <v>0</v>
      </c>
      <c r="I128" s="216" t="str">
        <f t="shared" si="11"/>
        <v>H</v>
      </c>
      <c r="J128" s="214">
        <f t="shared" si="12"/>
        <v>0</v>
      </c>
      <c r="K128" s="217" t="str">
        <f t="shared" si="8"/>
        <v/>
      </c>
    </row>
    <row r="129" spans="1:11">
      <c r="A129" s="10"/>
      <c r="B129" s="11"/>
      <c r="C129" s="55"/>
      <c r="D129" s="55"/>
      <c r="E129" s="55"/>
      <c r="F129" s="55"/>
      <c r="G129" s="214">
        <f t="shared" si="9"/>
        <v>0</v>
      </c>
      <c r="H129" s="215">
        <f t="shared" si="10"/>
        <v>0</v>
      </c>
      <c r="I129" s="216" t="str">
        <f t="shared" si="11"/>
        <v>H</v>
      </c>
      <c r="J129" s="214">
        <f t="shared" si="12"/>
        <v>0</v>
      </c>
      <c r="K129" s="217" t="str">
        <f t="shared" si="8"/>
        <v/>
      </c>
    </row>
    <row r="130" spans="1:11">
      <c r="A130" s="10"/>
      <c r="B130" s="11"/>
      <c r="C130" s="55"/>
      <c r="D130" s="55"/>
      <c r="E130" s="55"/>
      <c r="F130" s="55"/>
      <c r="G130" s="214">
        <f t="shared" si="9"/>
        <v>0</v>
      </c>
      <c r="H130" s="215">
        <f t="shared" si="10"/>
        <v>0</v>
      </c>
      <c r="I130" s="216" t="str">
        <f t="shared" si="11"/>
        <v>H</v>
      </c>
      <c r="J130" s="214">
        <f t="shared" si="12"/>
        <v>0</v>
      </c>
      <c r="K130" s="217" t="str">
        <f t="shared" si="8"/>
        <v/>
      </c>
    </row>
    <row r="131" spans="1:11">
      <c r="A131" s="10"/>
      <c r="B131" s="11"/>
      <c r="C131" s="55"/>
      <c r="D131" s="55"/>
      <c r="E131" s="55"/>
      <c r="F131" s="55"/>
      <c r="G131" s="214">
        <f t="shared" si="9"/>
        <v>0</v>
      </c>
      <c r="H131" s="215">
        <f t="shared" si="10"/>
        <v>0</v>
      </c>
      <c r="I131" s="216" t="str">
        <f t="shared" si="11"/>
        <v>H</v>
      </c>
      <c r="J131" s="214">
        <f t="shared" si="12"/>
        <v>0</v>
      </c>
      <c r="K131" s="217" t="str">
        <f t="shared" si="8"/>
        <v/>
      </c>
    </row>
    <row r="132" spans="1:11">
      <c r="A132" s="10"/>
      <c r="B132" s="11"/>
      <c r="C132" s="55"/>
      <c r="D132" s="55"/>
      <c r="E132" s="55"/>
      <c r="F132" s="55"/>
      <c r="G132" s="214">
        <f t="shared" si="9"/>
        <v>0</v>
      </c>
      <c r="H132" s="215">
        <f t="shared" si="10"/>
        <v>0</v>
      </c>
      <c r="I132" s="216" t="str">
        <f t="shared" si="11"/>
        <v>H</v>
      </c>
      <c r="J132" s="214">
        <f t="shared" si="12"/>
        <v>0</v>
      </c>
      <c r="K132" s="217" t="str">
        <f t="shared" si="8"/>
        <v/>
      </c>
    </row>
    <row r="133" spans="1:11">
      <c r="A133" s="10"/>
      <c r="B133" s="11"/>
      <c r="C133" s="55"/>
      <c r="D133" s="55"/>
      <c r="E133" s="55"/>
      <c r="F133" s="55"/>
      <c r="G133" s="214">
        <f t="shared" si="9"/>
        <v>0</v>
      </c>
      <c r="H133" s="215">
        <f t="shared" si="10"/>
        <v>0</v>
      </c>
      <c r="I133" s="216" t="str">
        <f t="shared" si="11"/>
        <v>H</v>
      </c>
      <c r="J133" s="214">
        <f t="shared" si="12"/>
        <v>0</v>
      </c>
      <c r="K133" s="217" t="str">
        <f t="shared" si="8"/>
        <v/>
      </c>
    </row>
    <row r="134" spans="1:11">
      <c r="A134" s="10"/>
      <c r="B134" s="11"/>
      <c r="C134" s="55"/>
      <c r="D134" s="55"/>
      <c r="E134" s="55"/>
      <c r="F134" s="55"/>
      <c r="G134" s="214">
        <f t="shared" si="9"/>
        <v>0</v>
      </c>
      <c r="H134" s="215">
        <f t="shared" si="10"/>
        <v>0</v>
      </c>
      <c r="I134" s="216" t="str">
        <f t="shared" si="11"/>
        <v>H</v>
      </c>
      <c r="J134" s="214">
        <f t="shared" si="12"/>
        <v>0</v>
      </c>
      <c r="K134" s="217" t="str">
        <f t="shared" si="8"/>
        <v/>
      </c>
    </row>
    <row r="135" spans="1:11">
      <c r="A135" s="10"/>
      <c r="B135" s="11"/>
      <c r="C135" s="55"/>
      <c r="D135" s="55"/>
      <c r="E135" s="55"/>
      <c r="F135" s="55"/>
      <c r="G135" s="214">
        <f t="shared" si="9"/>
        <v>0</v>
      </c>
      <c r="H135" s="215">
        <f t="shared" si="10"/>
        <v>0</v>
      </c>
      <c r="I135" s="216" t="str">
        <f t="shared" si="11"/>
        <v>H</v>
      </c>
      <c r="J135" s="214">
        <f t="shared" si="12"/>
        <v>0</v>
      </c>
      <c r="K135" s="217" t="str">
        <f t="shared" si="8"/>
        <v/>
      </c>
    </row>
    <row r="136" spans="1:11">
      <c r="A136" s="10"/>
      <c r="B136" s="11"/>
      <c r="C136" s="55"/>
      <c r="D136" s="55"/>
      <c r="E136" s="55"/>
      <c r="F136" s="55"/>
      <c r="G136" s="214">
        <f t="shared" si="9"/>
        <v>0</v>
      </c>
      <c r="H136" s="215">
        <f t="shared" si="10"/>
        <v>0</v>
      </c>
      <c r="I136" s="216" t="str">
        <f t="shared" si="11"/>
        <v>H</v>
      </c>
      <c r="J136" s="214">
        <f t="shared" si="12"/>
        <v>0</v>
      </c>
      <c r="K136" s="217" t="str">
        <f t="shared" si="8"/>
        <v/>
      </c>
    </row>
    <row r="137" spans="1:11">
      <c r="A137" s="10"/>
      <c r="B137" s="11"/>
      <c r="C137" s="55"/>
      <c r="D137" s="55"/>
      <c r="E137" s="55"/>
      <c r="F137" s="55"/>
      <c r="G137" s="214">
        <f t="shared" si="9"/>
        <v>0</v>
      </c>
      <c r="H137" s="215">
        <f t="shared" si="10"/>
        <v>0</v>
      </c>
      <c r="I137" s="216" t="str">
        <f t="shared" si="11"/>
        <v>H</v>
      </c>
      <c r="J137" s="214">
        <f t="shared" si="12"/>
        <v>0</v>
      </c>
      <c r="K137" s="217" t="str">
        <f t="shared" si="8"/>
        <v/>
      </c>
    </row>
    <row r="138" spans="1:11">
      <c r="A138" s="10"/>
      <c r="B138" s="11"/>
      <c r="C138" s="55"/>
      <c r="D138" s="55"/>
      <c r="E138" s="55"/>
      <c r="F138" s="55"/>
      <c r="G138" s="214">
        <f t="shared" si="9"/>
        <v>0</v>
      </c>
      <c r="H138" s="215">
        <f t="shared" si="10"/>
        <v>0</v>
      </c>
      <c r="I138" s="216" t="str">
        <f t="shared" si="11"/>
        <v>H</v>
      </c>
      <c r="J138" s="214">
        <f t="shared" si="12"/>
        <v>0</v>
      </c>
      <c r="K138" s="217" t="str">
        <f t="shared" si="8"/>
        <v/>
      </c>
    </row>
    <row r="139" spans="1:11">
      <c r="A139" s="10"/>
      <c r="B139" s="11"/>
      <c r="C139" s="55"/>
      <c r="D139" s="55"/>
      <c r="E139" s="55"/>
      <c r="F139" s="55"/>
      <c r="G139" s="214">
        <f t="shared" si="9"/>
        <v>0</v>
      </c>
      <c r="H139" s="215">
        <f t="shared" si="10"/>
        <v>0</v>
      </c>
      <c r="I139" s="216" t="str">
        <f t="shared" si="11"/>
        <v>H</v>
      </c>
      <c r="J139" s="214">
        <f t="shared" si="12"/>
        <v>0</v>
      </c>
      <c r="K139" s="217" t="str">
        <f t="shared" si="8"/>
        <v/>
      </c>
    </row>
    <row r="140" spans="1:11">
      <c r="A140" s="10"/>
      <c r="B140" s="11"/>
      <c r="C140" s="55"/>
      <c r="D140" s="55"/>
      <c r="E140" s="55"/>
      <c r="F140" s="55"/>
      <c r="G140" s="214">
        <f t="shared" si="9"/>
        <v>0</v>
      </c>
      <c r="H140" s="215">
        <f t="shared" si="10"/>
        <v>0</v>
      </c>
      <c r="I140" s="216" t="str">
        <f t="shared" si="11"/>
        <v>H</v>
      </c>
      <c r="J140" s="214">
        <f t="shared" si="12"/>
        <v>0</v>
      </c>
      <c r="K140" s="217" t="str">
        <f t="shared" si="8"/>
        <v/>
      </c>
    </row>
    <row r="141" spans="1:11">
      <c r="A141" s="10"/>
      <c r="B141" s="11"/>
      <c r="C141" s="55"/>
      <c r="D141" s="55"/>
      <c r="E141" s="55"/>
      <c r="F141" s="55"/>
      <c r="G141" s="214">
        <f t="shared" si="9"/>
        <v>0</v>
      </c>
      <c r="H141" s="215">
        <f t="shared" si="10"/>
        <v>0</v>
      </c>
      <c r="I141" s="216" t="str">
        <f t="shared" si="11"/>
        <v>H</v>
      </c>
      <c r="J141" s="214">
        <f t="shared" si="5"/>
        <v>0</v>
      </c>
      <c r="K141" s="217" t="str">
        <f t="shared" si="8"/>
        <v/>
      </c>
    </row>
    <row r="142" spans="1:11">
      <c r="A142" s="10"/>
      <c r="B142" s="11"/>
      <c r="C142" s="55"/>
      <c r="D142" s="55"/>
      <c r="E142" s="55"/>
      <c r="F142" s="55"/>
      <c r="G142" s="214">
        <f t="shared" si="9"/>
        <v>0</v>
      </c>
      <c r="H142" s="215">
        <f t="shared" si="10"/>
        <v>0</v>
      </c>
      <c r="I142" s="216" t="str">
        <f t="shared" si="11"/>
        <v>H</v>
      </c>
      <c r="J142" s="214">
        <f t="shared" si="5"/>
        <v>0</v>
      </c>
      <c r="K142" s="217" t="str">
        <f t="shared" si="8"/>
        <v/>
      </c>
    </row>
    <row r="143" spans="1:11">
      <c r="A143" s="10"/>
      <c r="B143" s="11"/>
      <c r="C143" s="55"/>
      <c r="D143" s="55"/>
      <c r="E143" s="55"/>
      <c r="F143" s="55"/>
      <c r="G143" s="214">
        <f t="shared" si="9"/>
        <v>0</v>
      </c>
      <c r="H143" s="215">
        <f t="shared" si="10"/>
        <v>0</v>
      </c>
      <c r="I143" s="216" t="str">
        <f t="shared" si="11"/>
        <v>H</v>
      </c>
      <c r="J143" s="214">
        <f t="shared" si="5"/>
        <v>0</v>
      </c>
      <c r="K143" s="217" t="str">
        <f t="shared" si="8"/>
        <v/>
      </c>
    </row>
    <row r="144" spans="1:11">
      <c r="A144" s="10"/>
      <c r="B144" s="11"/>
      <c r="C144" s="55"/>
      <c r="D144" s="55"/>
      <c r="E144" s="55"/>
      <c r="F144" s="55"/>
      <c r="G144" s="214">
        <f t="shared" si="9"/>
        <v>0</v>
      </c>
      <c r="H144" s="215">
        <f t="shared" si="10"/>
        <v>0</v>
      </c>
      <c r="I144" s="216" t="str">
        <f t="shared" si="11"/>
        <v>H</v>
      </c>
      <c r="J144" s="214">
        <f t="shared" si="5"/>
        <v>0</v>
      </c>
      <c r="K144" s="217" t="str">
        <f t="shared" si="8"/>
        <v/>
      </c>
    </row>
    <row r="145" spans="1:11">
      <c r="A145" s="10"/>
      <c r="B145" s="11"/>
      <c r="C145" s="55"/>
      <c r="D145" s="55"/>
      <c r="E145" s="55"/>
      <c r="F145" s="55"/>
      <c r="G145" s="214">
        <f t="shared" si="9"/>
        <v>0</v>
      </c>
      <c r="H145" s="215">
        <f t="shared" si="10"/>
        <v>0</v>
      </c>
      <c r="I145" s="216" t="str">
        <f t="shared" si="11"/>
        <v>H</v>
      </c>
      <c r="J145" s="214">
        <f t="shared" si="5"/>
        <v>0</v>
      </c>
      <c r="K145" s="217" t="str">
        <f t="shared" si="8"/>
        <v/>
      </c>
    </row>
    <row r="146" spans="1:11">
      <c r="A146" s="10"/>
      <c r="B146" s="11"/>
      <c r="C146" s="55"/>
      <c r="D146" s="55"/>
      <c r="E146" s="55"/>
      <c r="F146" s="55"/>
      <c r="G146" s="214">
        <f t="shared" si="9"/>
        <v>0</v>
      </c>
      <c r="H146" s="215">
        <f t="shared" si="10"/>
        <v>0</v>
      </c>
      <c r="I146" s="216" t="str">
        <f t="shared" si="11"/>
        <v>H</v>
      </c>
      <c r="J146" s="214">
        <f t="shared" si="5"/>
        <v>0</v>
      </c>
      <c r="K146" s="217" t="str">
        <f t="shared" si="8"/>
        <v/>
      </c>
    </row>
    <row r="147" spans="1:11">
      <c r="A147" s="10"/>
      <c r="B147" s="11"/>
      <c r="C147" s="55"/>
      <c r="D147" s="55"/>
      <c r="E147" s="55"/>
      <c r="F147" s="55"/>
      <c r="G147" s="214">
        <f t="shared" si="9"/>
        <v>0</v>
      </c>
      <c r="H147" s="215">
        <f t="shared" si="10"/>
        <v>0</v>
      </c>
      <c r="I147" s="216" t="str">
        <f t="shared" si="11"/>
        <v>H</v>
      </c>
      <c r="J147" s="214">
        <f t="shared" si="5"/>
        <v>0</v>
      </c>
      <c r="K147" s="217" t="str">
        <f t="shared" si="8"/>
        <v/>
      </c>
    </row>
    <row r="148" spans="1:11">
      <c r="A148" s="10"/>
      <c r="B148" s="11"/>
      <c r="C148" s="55"/>
      <c r="D148" s="55"/>
      <c r="E148" s="55"/>
      <c r="F148" s="55"/>
      <c r="G148" s="214">
        <f t="shared" si="9"/>
        <v>0</v>
      </c>
      <c r="H148" s="215">
        <f t="shared" si="10"/>
        <v>0</v>
      </c>
      <c r="I148" s="216" t="str">
        <f t="shared" si="11"/>
        <v>H</v>
      </c>
      <c r="J148" s="214">
        <f t="shared" si="5"/>
        <v>0</v>
      </c>
      <c r="K148" s="217" t="str">
        <f t="shared" ref="K148:K211" si="13">IF(A148&lt;&gt;"",VLOOKUP(A148,Sachgruppen,2,0),"")</f>
        <v/>
      </c>
    </row>
    <row r="149" spans="1:11">
      <c r="A149" s="10"/>
      <c r="B149" s="11"/>
      <c r="C149" s="55"/>
      <c r="D149" s="55"/>
      <c r="E149" s="55"/>
      <c r="F149" s="55"/>
      <c r="G149" s="214">
        <f t="shared" ref="G149:G212" si="14">IF(OR(LEFT($A149,1)="1",LEFT($A149,1)="2"),(C149-D149)-(E149-F149),C149-D149)</f>
        <v>0</v>
      </c>
      <c r="H149" s="215">
        <f t="shared" ref="H149:H212" si="15">IF(LEFT($A149,1)="1",E149-F149,IF(LEFT($A149,1)="2",F149-E149,0))</f>
        <v>0</v>
      </c>
      <c r="I149" s="216" t="str">
        <f t="shared" ref="I149:I212" si="16">IF(OR(LEFT($A149,1)="1",LEFT($A149,1)="3",LEFT($A149,1)="5",LEFT($A149,1)="7",LEFT($A149,4)="9000"),"S","H")</f>
        <v>H</v>
      </c>
      <c r="J149" s="214">
        <f t="shared" si="5"/>
        <v>0</v>
      </c>
      <c r="K149" s="217" t="str">
        <f t="shared" si="13"/>
        <v/>
      </c>
    </row>
    <row r="150" spans="1:11">
      <c r="A150" s="10"/>
      <c r="B150" s="11"/>
      <c r="C150" s="55"/>
      <c r="D150" s="55"/>
      <c r="E150" s="55"/>
      <c r="F150" s="55"/>
      <c r="G150" s="214">
        <f t="shared" si="14"/>
        <v>0</v>
      </c>
      <c r="H150" s="215">
        <f t="shared" si="15"/>
        <v>0</v>
      </c>
      <c r="I150" s="216" t="str">
        <f t="shared" si="16"/>
        <v>H</v>
      </c>
      <c r="J150" s="214">
        <f t="shared" si="5"/>
        <v>0</v>
      </c>
      <c r="K150" s="217" t="str">
        <f t="shared" si="13"/>
        <v/>
      </c>
    </row>
    <row r="151" spans="1:11">
      <c r="A151" s="10"/>
      <c r="B151" s="11"/>
      <c r="C151" s="55"/>
      <c r="D151" s="55"/>
      <c r="E151" s="55"/>
      <c r="F151" s="55"/>
      <c r="G151" s="214">
        <f t="shared" si="14"/>
        <v>0</v>
      </c>
      <c r="H151" s="215">
        <f t="shared" si="15"/>
        <v>0</v>
      </c>
      <c r="I151" s="216" t="str">
        <f t="shared" si="16"/>
        <v>H</v>
      </c>
      <c r="J151" s="214">
        <f t="shared" si="5"/>
        <v>0</v>
      </c>
      <c r="K151" s="217" t="str">
        <f t="shared" si="13"/>
        <v/>
      </c>
    </row>
    <row r="152" spans="1:11">
      <c r="A152" s="10"/>
      <c r="B152" s="11"/>
      <c r="C152" s="55"/>
      <c r="D152" s="55"/>
      <c r="E152" s="55"/>
      <c r="F152" s="55"/>
      <c r="G152" s="214">
        <f t="shared" si="14"/>
        <v>0</v>
      </c>
      <c r="H152" s="215">
        <f t="shared" si="15"/>
        <v>0</v>
      </c>
      <c r="I152" s="216" t="str">
        <f t="shared" si="16"/>
        <v>H</v>
      </c>
      <c r="J152" s="214">
        <f t="shared" si="5"/>
        <v>0</v>
      </c>
      <c r="K152" s="217" t="str">
        <f t="shared" si="13"/>
        <v/>
      </c>
    </row>
    <row r="153" spans="1:11">
      <c r="A153" s="10"/>
      <c r="B153" s="11"/>
      <c r="C153" s="55"/>
      <c r="D153" s="55"/>
      <c r="E153" s="55"/>
      <c r="F153" s="55"/>
      <c r="G153" s="214">
        <f t="shared" si="14"/>
        <v>0</v>
      </c>
      <c r="H153" s="215">
        <f t="shared" si="15"/>
        <v>0</v>
      </c>
      <c r="I153" s="216" t="str">
        <f t="shared" si="16"/>
        <v>H</v>
      </c>
      <c r="J153" s="214">
        <f t="shared" si="5"/>
        <v>0</v>
      </c>
      <c r="K153" s="217" t="str">
        <f t="shared" si="13"/>
        <v/>
      </c>
    </row>
    <row r="154" spans="1:11">
      <c r="A154" s="10"/>
      <c r="B154" s="11"/>
      <c r="C154" s="55"/>
      <c r="D154" s="55"/>
      <c r="E154" s="55"/>
      <c r="F154" s="55"/>
      <c r="G154" s="214">
        <f t="shared" si="14"/>
        <v>0</v>
      </c>
      <c r="H154" s="215">
        <f t="shared" si="15"/>
        <v>0</v>
      </c>
      <c r="I154" s="216" t="str">
        <f t="shared" si="16"/>
        <v>H</v>
      </c>
      <c r="J154" s="214">
        <f t="shared" si="5"/>
        <v>0</v>
      </c>
      <c r="K154" s="217" t="str">
        <f t="shared" si="13"/>
        <v/>
      </c>
    </row>
    <row r="155" spans="1:11">
      <c r="A155" s="10"/>
      <c r="B155" s="11"/>
      <c r="C155" s="55"/>
      <c r="D155" s="55"/>
      <c r="E155" s="55"/>
      <c r="F155" s="55"/>
      <c r="G155" s="214">
        <f t="shared" si="14"/>
        <v>0</v>
      </c>
      <c r="H155" s="215">
        <f t="shared" si="15"/>
        <v>0</v>
      </c>
      <c r="I155" s="216" t="str">
        <f t="shared" si="16"/>
        <v>H</v>
      </c>
      <c r="J155" s="214">
        <f t="shared" si="5"/>
        <v>0</v>
      </c>
      <c r="K155" s="217" t="str">
        <f t="shared" si="13"/>
        <v/>
      </c>
    </row>
    <row r="156" spans="1:11">
      <c r="A156" s="10"/>
      <c r="B156" s="11"/>
      <c r="C156" s="55"/>
      <c r="D156" s="55"/>
      <c r="E156" s="55"/>
      <c r="F156" s="55"/>
      <c r="G156" s="214">
        <f t="shared" si="14"/>
        <v>0</v>
      </c>
      <c r="H156" s="215">
        <f t="shared" si="15"/>
        <v>0</v>
      </c>
      <c r="I156" s="216" t="str">
        <f t="shared" si="16"/>
        <v>H</v>
      </c>
      <c r="J156" s="214">
        <f t="shared" si="5"/>
        <v>0</v>
      </c>
      <c r="K156" s="217" t="str">
        <f t="shared" si="13"/>
        <v/>
      </c>
    </row>
    <row r="157" spans="1:11">
      <c r="A157" s="10"/>
      <c r="B157" s="11"/>
      <c r="C157" s="55"/>
      <c r="D157" s="55"/>
      <c r="E157" s="55"/>
      <c r="F157" s="55"/>
      <c r="G157" s="214">
        <f t="shared" si="14"/>
        <v>0</v>
      </c>
      <c r="H157" s="215">
        <f t="shared" si="15"/>
        <v>0</v>
      </c>
      <c r="I157" s="216" t="str">
        <f t="shared" si="16"/>
        <v>H</v>
      </c>
      <c r="J157" s="214">
        <f t="shared" si="5"/>
        <v>0</v>
      </c>
      <c r="K157" s="217" t="str">
        <f t="shared" si="13"/>
        <v/>
      </c>
    </row>
    <row r="158" spans="1:11">
      <c r="A158" s="10"/>
      <c r="B158" s="11"/>
      <c r="C158" s="55"/>
      <c r="D158" s="55"/>
      <c r="E158" s="55"/>
      <c r="F158" s="55"/>
      <c r="G158" s="214">
        <f t="shared" si="14"/>
        <v>0</v>
      </c>
      <c r="H158" s="215">
        <f t="shared" si="15"/>
        <v>0</v>
      </c>
      <c r="I158" s="216" t="str">
        <f t="shared" si="16"/>
        <v>H</v>
      </c>
      <c r="J158" s="214">
        <f t="shared" si="5"/>
        <v>0</v>
      </c>
      <c r="K158" s="217" t="str">
        <f t="shared" si="13"/>
        <v/>
      </c>
    </row>
    <row r="159" spans="1:11">
      <c r="A159" s="10"/>
      <c r="B159" s="11"/>
      <c r="C159" s="55"/>
      <c r="D159" s="55"/>
      <c r="E159" s="55"/>
      <c r="F159" s="55"/>
      <c r="G159" s="214">
        <f t="shared" si="14"/>
        <v>0</v>
      </c>
      <c r="H159" s="215">
        <f t="shared" si="15"/>
        <v>0</v>
      </c>
      <c r="I159" s="216" t="str">
        <f t="shared" si="16"/>
        <v>H</v>
      </c>
      <c r="J159" s="214">
        <f t="shared" si="5"/>
        <v>0</v>
      </c>
      <c r="K159" s="217" t="str">
        <f t="shared" si="13"/>
        <v/>
      </c>
    </row>
    <row r="160" spans="1:11">
      <c r="A160" s="10"/>
      <c r="B160" s="11"/>
      <c r="C160" s="55"/>
      <c r="D160" s="55"/>
      <c r="E160" s="55"/>
      <c r="F160" s="55"/>
      <c r="G160" s="214">
        <f t="shared" si="14"/>
        <v>0</v>
      </c>
      <c r="H160" s="215">
        <f t="shared" si="15"/>
        <v>0</v>
      </c>
      <c r="I160" s="216" t="str">
        <f t="shared" si="16"/>
        <v>H</v>
      </c>
      <c r="J160" s="214">
        <f t="shared" si="5"/>
        <v>0</v>
      </c>
      <c r="K160" s="217" t="str">
        <f t="shared" si="13"/>
        <v/>
      </c>
    </row>
    <row r="161" spans="1:11">
      <c r="A161" s="10"/>
      <c r="B161" s="11"/>
      <c r="C161" s="55"/>
      <c r="D161" s="55"/>
      <c r="E161" s="55"/>
      <c r="F161" s="55"/>
      <c r="G161" s="214">
        <f t="shared" si="14"/>
        <v>0</v>
      </c>
      <c r="H161" s="215">
        <f t="shared" si="15"/>
        <v>0</v>
      </c>
      <c r="I161" s="216" t="str">
        <f t="shared" si="16"/>
        <v>H</v>
      </c>
      <c r="J161" s="214">
        <f t="shared" si="5"/>
        <v>0</v>
      </c>
      <c r="K161" s="217" t="str">
        <f t="shared" si="13"/>
        <v/>
      </c>
    </row>
    <row r="162" spans="1:11">
      <c r="A162" s="10"/>
      <c r="B162" s="11"/>
      <c r="C162" s="55"/>
      <c r="D162" s="55"/>
      <c r="E162" s="55"/>
      <c r="F162" s="55"/>
      <c r="G162" s="214">
        <f t="shared" si="14"/>
        <v>0</v>
      </c>
      <c r="H162" s="215">
        <f t="shared" si="15"/>
        <v>0</v>
      </c>
      <c r="I162" s="216" t="str">
        <f t="shared" si="16"/>
        <v>H</v>
      </c>
      <c r="J162" s="214">
        <f t="shared" si="5"/>
        <v>0</v>
      </c>
      <c r="K162" s="217" t="str">
        <f t="shared" si="13"/>
        <v/>
      </c>
    </row>
    <row r="163" spans="1:11">
      <c r="A163" s="10"/>
      <c r="B163" s="11"/>
      <c r="C163" s="55"/>
      <c r="D163" s="55"/>
      <c r="E163" s="55"/>
      <c r="F163" s="55"/>
      <c r="G163" s="214">
        <f t="shared" si="14"/>
        <v>0</v>
      </c>
      <c r="H163" s="215">
        <f t="shared" si="15"/>
        <v>0</v>
      </c>
      <c r="I163" s="216" t="str">
        <f t="shared" si="16"/>
        <v>H</v>
      </c>
      <c r="J163" s="214">
        <f t="shared" si="5"/>
        <v>0</v>
      </c>
      <c r="K163" s="217" t="str">
        <f t="shared" si="13"/>
        <v/>
      </c>
    </row>
    <row r="164" spans="1:11">
      <c r="A164" s="10"/>
      <c r="B164" s="11"/>
      <c r="C164" s="55"/>
      <c r="D164" s="55"/>
      <c r="E164" s="55"/>
      <c r="F164" s="55"/>
      <c r="G164" s="214">
        <f t="shared" si="14"/>
        <v>0</v>
      </c>
      <c r="H164" s="215">
        <f t="shared" si="15"/>
        <v>0</v>
      </c>
      <c r="I164" s="216" t="str">
        <f t="shared" si="16"/>
        <v>H</v>
      </c>
      <c r="J164" s="214">
        <f t="shared" si="5"/>
        <v>0</v>
      </c>
      <c r="K164" s="217" t="str">
        <f t="shared" si="13"/>
        <v/>
      </c>
    </row>
    <row r="165" spans="1:11">
      <c r="A165" s="10"/>
      <c r="B165" s="11"/>
      <c r="C165" s="55"/>
      <c r="D165" s="55"/>
      <c r="E165" s="55"/>
      <c r="F165" s="55"/>
      <c r="G165" s="214">
        <f t="shared" si="14"/>
        <v>0</v>
      </c>
      <c r="H165" s="215">
        <f t="shared" si="15"/>
        <v>0</v>
      </c>
      <c r="I165" s="216" t="str">
        <f t="shared" si="16"/>
        <v>H</v>
      </c>
      <c r="J165" s="214">
        <f t="shared" si="5"/>
        <v>0</v>
      </c>
      <c r="K165" s="217" t="str">
        <f t="shared" si="13"/>
        <v/>
      </c>
    </row>
    <row r="166" spans="1:11">
      <c r="A166" s="10"/>
      <c r="B166" s="11"/>
      <c r="C166" s="55"/>
      <c r="D166" s="55"/>
      <c r="E166" s="55"/>
      <c r="F166" s="55"/>
      <c r="G166" s="214">
        <f t="shared" si="14"/>
        <v>0</v>
      </c>
      <c r="H166" s="215">
        <f t="shared" si="15"/>
        <v>0</v>
      </c>
      <c r="I166" s="216" t="str">
        <f t="shared" si="16"/>
        <v>H</v>
      </c>
      <c r="J166" s="214">
        <f t="shared" si="5"/>
        <v>0</v>
      </c>
      <c r="K166" s="217" t="str">
        <f t="shared" si="13"/>
        <v/>
      </c>
    </row>
    <row r="167" spans="1:11">
      <c r="A167" s="10"/>
      <c r="B167" s="11"/>
      <c r="C167" s="55"/>
      <c r="D167" s="55"/>
      <c r="E167" s="55"/>
      <c r="F167" s="55"/>
      <c r="G167" s="214">
        <f t="shared" si="14"/>
        <v>0</v>
      </c>
      <c r="H167" s="215">
        <f t="shared" si="15"/>
        <v>0</v>
      </c>
      <c r="I167" s="216" t="str">
        <f t="shared" si="16"/>
        <v>H</v>
      </c>
      <c r="J167" s="214">
        <f t="shared" si="5"/>
        <v>0</v>
      </c>
      <c r="K167" s="217" t="str">
        <f t="shared" si="13"/>
        <v/>
      </c>
    </row>
    <row r="168" spans="1:11">
      <c r="A168" s="10"/>
      <c r="B168" s="11"/>
      <c r="C168" s="55"/>
      <c r="D168" s="55"/>
      <c r="E168" s="55"/>
      <c r="F168" s="55"/>
      <c r="G168" s="214">
        <f t="shared" si="14"/>
        <v>0</v>
      </c>
      <c r="H168" s="215">
        <f t="shared" si="15"/>
        <v>0</v>
      </c>
      <c r="I168" s="216" t="str">
        <f t="shared" si="16"/>
        <v>H</v>
      </c>
      <c r="J168" s="214">
        <f t="shared" si="5"/>
        <v>0</v>
      </c>
      <c r="K168" s="217" t="str">
        <f t="shared" si="13"/>
        <v/>
      </c>
    </row>
    <row r="169" spans="1:11">
      <c r="A169" s="10"/>
      <c r="B169" s="11"/>
      <c r="C169" s="55"/>
      <c r="D169" s="55"/>
      <c r="E169" s="55"/>
      <c r="F169" s="55"/>
      <c r="G169" s="214">
        <f t="shared" si="14"/>
        <v>0</v>
      </c>
      <c r="H169" s="215">
        <f t="shared" si="15"/>
        <v>0</v>
      </c>
      <c r="I169" s="216" t="str">
        <f t="shared" si="16"/>
        <v>H</v>
      </c>
      <c r="J169" s="214">
        <f t="shared" si="5"/>
        <v>0</v>
      </c>
      <c r="K169" s="217" t="str">
        <f t="shared" si="13"/>
        <v/>
      </c>
    </row>
    <row r="170" spans="1:11">
      <c r="A170" s="10"/>
      <c r="B170" s="11"/>
      <c r="C170" s="55"/>
      <c r="D170" s="55"/>
      <c r="E170" s="55"/>
      <c r="F170" s="55"/>
      <c r="G170" s="214">
        <f t="shared" si="14"/>
        <v>0</v>
      </c>
      <c r="H170" s="215">
        <f t="shared" si="15"/>
        <v>0</v>
      </c>
      <c r="I170" s="216" t="str">
        <f t="shared" si="16"/>
        <v>H</v>
      </c>
      <c r="J170" s="214">
        <f t="shared" si="5"/>
        <v>0</v>
      </c>
      <c r="K170" s="217" t="str">
        <f t="shared" si="13"/>
        <v/>
      </c>
    </row>
    <row r="171" spans="1:11">
      <c r="A171" s="10"/>
      <c r="B171" s="11"/>
      <c r="C171" s="55"/>
      <c r="D171" s="55"/>
      <c r="E171" s="55"/>
      <c r="F171" s="55"/>
      <c r="G171" s="214">
        <f t="shared" si="14"/>
        <v>0</v>
      </c>
      <c r="H171" s="215">
        <f t="shared" si="15"/>
        <v>0</v>
      </c>
      <c r="I171" s="216" t="str">
        <f t="shared" si="16"/>
        <v>H</v>
      </c>
      <c r="J171" s="214">
        <f t="shared" si="5"/>
        <v>0</v>
      </c>
      <c r="K171" s="217" t="str">
        <f t="shared" si="13"/>
        <v/>
      </c>
    </row>
    <row r="172" spans="1:11">
      <c r="A172" s="10"/>
      <c r="B172" s="11"/>
      <c r="C172" s="55"/>
      <c r="D172" s="55"/>
      <c r="E172" s="55"/>
      <c r="F172" s="55"/>
      <c r="G172" s="214">
        <f t="shared" si="14"/>
        <v>0</v>
      </c>
      <c r="H172" s="215">
        <f t="shared" si="15"/>
        <v>0</v>
      </c>
      <c r="I172" s="216" t="str">
        <f t="shared" si="16"/>
        <v>H</v>
      </c>
      <c r="J172" s="214">
        <f t="shared" si="5"/>
        <v>0</v>
      </c>
      <c r="K172" s="217" t="str">
        <f t="shared" si="13"/>
        <v/>
      </c>
    </row>
    <row r="173" spans="1:11">
      <c r="A173" s="10"/>
      <c r="B173" s="11"/>
      <c r="C173" s="55"/>
      <c r="D173" s="55"/>
      <c r="E173" s="55"/>
      <c r="F173" s="55"/>
      <c r="G173" s="214">
        <f t="shared" si="14"/>
        <v>0</v>
      </c>
      <c r="H173" s="215">
        <f t="shared" si="15"/>
        <v>0</v>
      </c>
      <c r="I173" s="216" t="str">
        <f t="shared" si="16"/>
        <v>H</v>
      </c>
      <c r="J173" s="214">
        <f t="shared" si="5"/>
        <v>0</v>
      </c>
      <c r="K173" s="217" t="str">
        <f t="shared" si="13"/>
        <v/>
      </c>
    </row>
    <row r="174" spans="1:11">
      <c r="A174" s="10"/>
      <c r="B174" s="11"/>
      <c r="C174" s="55"/>
      <c r="D174" s="55"/>
      <c r="E174" s="55"/>
      <c r="F174" s="55"/>
      <c r="G174" s="214">
        <f t="shared" si="14"/>
        <v>0</v>
      </c>
      <c r="H174" s="215">
        <f t="shared" si="15"/>
        <v>0</v>
      </c>
      <c r="I174" s="216" t="str">
        <f t="shared" si="16"/>
        <v>H</v>
      </c>
      <c r="J174" s="214">
        <f t="shared" si="5"/>
        <v>0</v>
      </c>
      <c r="K174" s="217" t="str">
        <f t="shared" si="13"/>
        <v/>
      </c>
    </row>
    <row r="175" spans="1:11">
      <c r="A175" s="10"/>
      <c r="B175" s="11"/>
      <c r="C175" s="55"/>
      <c r="D175" s="55"/>
      <c r="E175" s="55"/>
      <c r="F175" s="55"/>
      <c r="G175" s="214">
        <f t="shared" si="14"/>
        <v>0</v>
      </c>
      <c r="H175" s="215">
        <f t="shared" si="15"/>
        <v>0</v>
      </c>
      <c r="I175" s="216" t="str">
        <f t="shared" si="16"/>
        <v>H</v>
      </c>
      <c r="J175" s="214">
        <f t="shared" si="4"/>
        <v>0</v>
      </c>
      <c r="K175" s="217" t="str">
        <f t="shared" si="13"/>
        <v/>
      </c>
    </row>
    <row r="176" spans="1:11">
      <c r="A176" s="10"/>
      <c r="B176" s="11"/>
      <c r="C176" s="55"/>
      <c r="D176" s="55"/>
      <c r="E176" s="55"/>
      <c r="F176" s="55"/>
      <c r="G176" s="214">
        <f t="shared" si="14"/>
        <v>0</v>
      </c>
      <c r="H176" s="215">
        <f t="shared" si="15"/>
        <v>0</v>
      </c>
      <c r="I176" s="216" t="str">
        <f t="shared" si="16"/>
        <v>H</v>
      </c>
      <c r="J176" s="214">
        <f t="shared" si="4"/>
        <v>0</v>
      </c>
      <c r="K176" s="217" t="str">
        <f t="shared" si="13"/>
        <v/>
      </c>
    </row>
    <row r="177" spans="1:11">
      <c r="A177" s="10"/>
      <c r="B177" s="11"/>
      <c r="C177" s="55"/>
      <c r="D177" s="55"/>
      <c r="E177" s="55"/>
      <c r="F177" s="55"/>
      <c r="G177" s="214">
        <f t="shared" si="14"/>
        <v>0</v>
      </c>
      <c r="H177" s="215">
        <f t="shared" si="15"/>
        <v>0</v>
      </c>
      <c r="I177" s="216" t="str">
        <f t="shared" si="16"/>
        <v>H</v>
      </c>
      <c r="J177" s="214">
        <f t="shared" si="4"/>
        <v>0</v>
      </c>
      <c r="K177" s="217" t="str">
        <f t="shared" si="13"/>
        <v/>
      </c>
    </row>
    <row r="178" spans="1:11">
      <c r="A178" s="10"/>
      <c r="B178" s="11"/>
      <c r="C178" s="55"/>
      <c r="D178" s="55"/>
      <c r="E178" s="55"/>
      <c r="F178" s="55"/>
      <c r="G178" s="214">
        <f t="shared" si="14"/>
        <v>0</v>
      </c>
      <c r="H178" s="215">
        <f t="shared" si="15"/>
        <v>0</v>
      </c>
      <c r="I178" s="216" t="str">
        <f t="shared" si="16"/>
        <v>H</v>
      </c>
      <c r="J178" s="214">
        <f t="shared" si="4"/>
        <v>0</v>
      </c>
      <c r="K178" s="217" t="str">
        <f t="shared" si="13"/>
        <v/>
      </c>
    </row>
    <row r="179" spans="1:11">
      <c r="A179" s="10"/>
      <c r="B179" s="11"/>
      <c r="C179" s="55"/>
      <c r="D179" s="55"/>
      <c r="E179" s="55"/>
      <c r="F179" s="55"/>
      <c r="G179" s="214">
        <f t="shared" si="14"/>
        <v>0</v>
      </c>
      <c r="H179" s="215">
        <f t="shared" si="15"/>
        <v>0</v>
      </c>
      <c r="I179" s="216" t="str">
        <f t="shared" si="16"/>
        <v>H</v>
      </c>
      <c r="J179" s="214">
        <f t="shared" si="4"/>
        <v>0</v>
      </c>
      <c r="K179" s="217" t="str">
        <f t="shared" si="13"/>
        <v/>
      </c>
    </row>
    <row r="180" spans="1:11">
      <c r="A180" s="10"/>
      <c r="B180" s="11"/>
      <c r="C180" s="55"/>
      <c r="D180" s="55"/>
      <c r="E180" s="55"/>
      <c r="F180" s="55"/>
      <c r="G180" s="214">
        <f t="shared" si="14"/>
        <v>0</v>
      </c>
      <c r="H180" s="215">
        <f t="shared" si="15"/>
        <v>0</v>
      </c>
      <c r="I180" s="216" t="str">
        <f t="shared" si="16"/>
        <v>H</v>
      </c>
      <c r="J180" s="214">
        <f t="shared" si="4"/>
        <v>0</v>
      </c>
      <c r="K180" s="217" t="str">
        <f t="shared" si="13"/>
        <v/>
      </c>
    </row>
    <row r="181" spans="1:11">
      <c r="A181" s="10"/>
      <c r="B181" s="11"/>
      <c r="C181" s="55"/>
      <c r="D181" s="55"/>
      <c r="E181" s="55"/>
      <c r="F181" s="55"/>
      <c r="G181" s="214">
        <f t="shared" si="14"/>
        <v>0</v>
      </c>
      <c r="H181" s="215">
        <f t="shared" si="15"/>
        <v>0</v>
      </c>
      <c r="I181" s="216" t="str">
        <f t="shared" si="16"/>
        <v>H</v>
      </c>
      <c r="J181" s="214">
        <f t="shared" si="4"/>
        <v>0</v>
      </c>
      <c r="K181" s="217" t="str">
        <f t="shared" si="13"/>
        <v/>
      </c>
    </row>
    <row r="182" spans="1:11">
      <c r="A182" s="10"/>
      <c r="B182" s="11"/>
      <c r="C182" s="55"/>
      <c r="D182" s="55"/>
      <c r="E182" s="55"/>
      <c r="F182" s="55"/>
      <c r="G182" s="214">
        <f t="shared" si="14"/>
        <v>0</v>
      </c>
      <c r="H182" s="215">
        <f t="shared" si="15"/>
        <v>0</v>
      </c>
      <c r="I182" s="216" t="str">
        <f t="shared" si="16"/>
        <v>H</v>
      </c>
      <c r="J182" s="214">
        <f t="shared" si="4"/>
        <v>0</v>
      </c>
      <c r="K182" s="217" t="str">
        <f t="shared" si="13"/>
        <v/>
      </c>
    </row>
    <row r="183" spans="1:11">
      <c r="A183" s="10"/>
      <c r="B183" s="11"/>
      <c r="C183" s="55"/>
      <c r="D183" s="55"/>
      <c r="E183" s="55"/>
      <c r="F183" s="55"/>
      <c r="G183" s="214">
        <f t="shared" si="14"/>
        <v>0</v>
      </c>
      <c r="H183" s="215">
        <f t="shared" si="15"/>
        <v>0</v>
      </c>
      <c r="I183" s="216" t="str">
        <f t="shared" si="16"/>
        <v>H</v>
      </c>
      <c r="J183" s="214">
        <f t="shared" si="4"/>
        <v>0</v>
      </c>
      <c r="K183" s="217" t="str">
        <f t="shared" si="13"/>
        <v/>
      </c>
    </row>
    <row r="184" spans="1:11">
      <c r="A184" s="10"/>
      <c r="B184" s="11"/>
      <c r="C184" s="55"/>
      <c r="D184" s="55"/>
      <c r="E184" s="55"/>
      <c r="F184" s="55"/>
      <c r="G184" s="214">
        <f t="shared" si="14"/>
        <v>0</v>
      </c>
      <c r="H184" s="215">
        <f t="shared" si="15"/>
        <v>0</v>
      </c>
      <c r="I184" s="216" t="str">
        <f t="shared" si="16"/>
        <v>H</v>
      </c>
      <c r="J184" s="214">
        <f t="shared" si="4"/>
        <v>0</v>
      </c>
      <c r="K184" s="217" t="str">
        <f t="shared" si="13"/>
        <v/>
      </c>
    </row>
    <row r="185" spans="1:11">
      <c r="A185" s="10"/>
      <c r="B185" s="11"/>
      <c r="C185" s="55"/>
      <c r="D185" s="55"/>
      <c r="E185" s="55"/>
      <c r="F185" s="55"/>
      <c r="G185" s="214">
        <f t="shared" si="14"/>
        <v>0</v>
      </c>
      <c r="H185" s="215">
        <f t="shared" si="15"/>
        <v>0</v>
      </c>
      <c r="I185" s="216" t="str">
        <f t="shared" si="16"/>
        <v>H</v>
      </c>
      <c r="J185" s="214">
        <f t="shared" si="4"/>
        <v>0</v>
      </c>
      <c r="K185" s="217" t="str">
        <f t="shared" si="13"/>
        <v/>
      </c>
    </row>
    <row r="186" spans="1:11">
      <c r="A186" s="10"/>
      <c r="B186" s="11"/>
      <c r="C186" s="55"/>
      <c r="D186" s="55"/>
      <c r="E186" s="55"/>
      <c r="F186" s="55"/>
      <c r="G186" s="214">
        <f t="shared" si="14"/>
        <v>0</v>
      </c>
      <c r="H186" s="215">
        <f t="shared" si="15"/>
        <v>0</v>
      </c>
      <c r="I186" s="216" t="str">
        <f t="shared" si="16"/>
        <v>H</v>
      </c>
      <c r="J186" s="214">
        <f t="shared" si="4"/>
        <v>0</v>
      </c>
      <c r="K186" s="217" t="str">
        <f t="shared" si="13"/>
        <v/>
      </c>
    </row>
    <row r="187" spans="1:11">
      <c r="A187" s="10"/>
      <c r="B187" s="11"/>
      <c r="C187" s="55"/>
      <c r="D187" s="55"/>
      <c r="E187" s="55"/>
      <c r="F187" s="55"/>
      <c r="G187" s="214">
        <f t="shared" si="14"/>
        <v>0</v>
      </c>
      <c r="H187" s="215">
        <f t="shared" si="15"/>
        <v>0</v>
      </c>
      <c r="I187" s="216" t="str">
        <f t="shared" si="16"/>
        <v>H</v>
      </c>
      <c r="J187" s="214">
        <f t="shared" si="4"/>
        <v>0</v>
      </c>
      <c r="K187" s="217" t="str">
        <f t="shared" si="13"/>
        <v/>
      </c>
    </row>
    <row r="188" spans="1:11">
      <c r="A188" s="10"/>
      <c r="B188" s="11"/>
      <c r="C188" s="55"/>
      <c r="D188" s="55"/>
      <c r="E188" s="55"/>
      <c r="F188" s="55"/>
      <c r="G188" s="214">
        <f t="shared" si="14"/>
        <v>0</v>
      </c>
      <c r="H188" s="215">
        <f t="shared" si="15"/>
        <v>0</v>
      </c>
      <c r="I188" s="216" t="str">
        <f t="shared" si="16"/>
        <v>H</v>
      </c>
      <c r="J188" s="214">
        <f t="shared" si="4"/>
        <v>0</v>
      </c>
      <c r="K188" s="217" t="str">
        <f t="shared" si="13"/>
        <v/>
      </c>
    </row>
    <row r="189" spans="1:11">
      <c r="A189" s="10"/>
      <c r="B189" s="11"/>
      <c r="C189" s="55"/>
      <c r="D189" s="55"/>
      <c r="E189" s="55"/>
      <c r="F189" s="55"/>
      <c r="G189" s="214">
        <f t="shared" si="14"/>
        <v>0</v>
      </c>
      <c r="H189" s="215">
        <f t="shared" si="15"/>
        <v>0</v>
      </c>
      <c r="I189" s="216" t="str">
        <f t="shared" si="16"/>
        <v>H</v>
      </c>
      <c r="J189" s="214">
        <f t="shared" si="4"/>
        <v>0</v>
      </c>
      <c r="K189" s="217" t="str">
        <f t="shared" si="13"/>
        <v/>
      </c>
    </row>
    <row r="190" spans="1:11">
      <c r="A190" s="10"/>
      <c r="B190" s="11"/>
      <c r="C190" s="55"/>
      <c r="D190" s="55"/>
      <c r="E190" s="55"/>
      <c r="F190" s="55"/>
      <c r="G190" s="214">
        <f t="shared" si="14"/>
        <v>0</v>
      </c>
      <c r="H190" s="215">
        <f t="shared" si="15"/>
        <v>0</v>
      </c>
      <c r="I190" s="216" t="str">
        <f t="shared" si="16"/>
        <v>H</v>
      </c>
      <c r="J190" s="214">
        <f t="shared" si="4"/>
        <v>0</v>
      </c>
      <c r="K190" s="217" t="str">
        <f t="shared" si="13"/>
        <v/>
      </c>
    </row>
    <row r="191" spans="1:11">
      <c r="A191" s="10"/>
      <c r="B191" s="11"/>
      <c r="C191" s="55"/>
      <c r="D191" s="55"/>
      <c r="E191" s="55"/>
      <c r="F191" s="55"/>
      <c r="G191" s="214">
        <f t="shared" si="14"/>
        <v>0</v>
      </c>
      <c r="H191" s="215">
        <f t="shared" si="15"/>
        <v>0</v>
      </c>
      <c r="I191" s="216" t="str">
        <f t="shared" si="16"/>
        <v>H</v>
      </c>
      <c r="J191" s="214">
        <f t="shared" si="4"/>
        <v>0</v>
      </c>
      <c r="K191" s="217" t="str">
        <f t="shared" si="13"/>
        <v/>
      </c>
    </row>
    <row r="192" spans="1:11">
      <c r="A192" s="10"/>
      <c r="B192" s="11"/>
      <c r="C192" s="55"/>
      <c r="D192" s="55"/>
      <c r="E192" s="55"/>
      <c r="F192" s="55"/>
      <c r="G192" s="214">
        <f t="shared" si="14"/>
        <v>0</v>
      </c>
      <c r="H192" s="215">
        <f t="shared" si="15"/>
        <v>0</v>
      </c>
      <c r="I192" s="216" t="str">
        <f t="shared" si="16"/>
        <v>H</v>
      </c>
      <c r="J192" s="214">
        <f t="shared" si="4"/>
        <v>0</v>
      </c>
      <c r="K192" s="217" t="str">
        <f t="shared" si="13"/>
        <v/>
      </c>
    </row>
    <row r="193" spans="1:11">
      <c r="A193" s="10"/>
      <c r="B193" s="11"/>
      <c r="C193" s="55"/>
      <c r="D193" s="55"/>
      <c r="E193" s="55"/>
      <c r="F193" s="55"/>
      <c r="G193" s="214">
        <f t="shared" si="14"/>
        <v>0</v>
      </c>
      <c r="H193" s="215">
        <f t="shared" si="15"/>
        <v>0</v>
      </c>
      <c r="I193" s="216" t="str">
        <f t="shared" si="16"/>
        <v>H</v>
      </c>
      <c r="J193" s="214">
        <f t="shared" si="4"/>
        <v>0</v>
      </c>
      <c r="K193" s="217" t="str">
        <f t="shared" si="13"/>
        <v/>
      </c>
    </row>
    <row r="194" spans="1:11">
      <c r="A194" s="10"/>
      <c r="B194" s="11"/>
      <c r="C194" s="55"/>
      <c r="D194" s="55"/>
      <c r="E194" s="55"/>
      <c r="F194" s="55"/>
      <c r="G194" s="214">
        <f t="shared" si="14"/>
        <v>0</v>
      </c>
      <c r="H194" s="215">
        <f t="shared" si="15"/>
        <v>0</v>
      </c>
      <c r="I194" s="216" t="str">
        <f t="shared" si="16"/>
        <v>H</v>
      </c>
      <c r="J194" s="214">
        <f t="shared" si="4"/>
        <v>0</v>
      </c>
      <c r="K194" s="217" t="str">
        <f t="shared" si="13"/>
        <v/>
      </c>
    </row>
    <row r="195" spans="1:11">
      <c r="A195" s="10"/>
      <c r="B195" s="11"/>
      <c r="C195" s="55"/>
      <c r="D195" s="55"/>
      <c r="E195" s="55"/>
      <c r="F195" s="55"/>
      <c r="G195" s="214">
        <f t="shared" si="14"/>
        <v>0</v>
      </c>
      <c r="H195" s="215">
        <f t="shared" si="15"/>
        <v>0</v>
      </c>
      <c r="I195" s="216" t="str">
        <f t="shared" si="16"/>
        <v>H</v>
      </c>
      <c r="J195" s="214">
        <f t="shared" si="4"/>
        <v>0</v>
      </c>
      <c r="K195" s="217" t="str">
        <f t="shared" si="13"/>
        <v/>
      </c>
    </row>
    <row r="196" spans="1:11">
      <c r="A196" s="10"/>
      <c r="B196" s="11"/>
      <c r="C196" s="55"/>
      <c r="D196" s="55"/>
      <c r="E196" s="55"/>
      <c r="F196" s="55"/>
      <c r="G196" s="214">
        <f t="shared" si="14"/>
        <v>0</v>
      </c>
      <c r="H196" s="215">
        <f t="shared" si="15"/>
        <v>0</v>
      </c>
      <c r="I196" s="216" t="str">
        <f t="shared" si="16"/>
        <v>H</v>
      </c>
      <c r="J196" s="214">
        <f t="shared" si="4"/>
        <v>0</v>
      </c>
      <c r="K196" s="217" t="str">
        <f t="shared" si="13"/>
        <v/>
      </c>
    </row>
    <row r="197" spans="1:11">
      <c r="A197" s="10"/>
      <c r="B197" s="11"/>
      <c r="C197" s="55"/>
      <c r="D197" s="55"/>
      <c r="E197" s="55"/>
      <c r="F197" s="55"/>
      <c r="G197" s="214">
        <f t="shared" si="14"/>
        <v>0</v>
      </c>
      <c r="H197" s="215">
        <f t="shared" si="15"/>
        <v>0</v>
      </c>
      <c r="I197" s="216" t="str">
        <f t="shared" si="16"/>
        <v>H</v>
      </c>
      <c r="J197" s="214">
        <f t="shared" si="4"/>
        <v>0</v>
      </c>
      <c r="K197" s="217" t="str">
        <f t="shared" si="13"/>
        <v/>
      </c>
    </row>
    <row r="198" spans="1:11">
      <c r="A198" s="10"/>
      <c r="B198" s="11"/>
      <c r="C198" s="55"/>
      <c r="D198" s="55"/>
      <c r="E198" s="55"/>
      <c r="F198" s="55"/>
      <c r="G198" s="214">
        <f t="shared" si="14"/>
        <v>0</v>
      </c>
      <c r="H198" s="215">
        <f t="shared" si="15"/>
        <v>0</v>
      </c>
      <c r="I198" s="216" t="str">
        <f t="shared" si="16"/>
        <v>H</v>
      </c>
      <c r="J198" s="214">
        <f t="shared" si="4"/>
        <v>0</v>
      </c>
      <c r="K198" s="217" t="str">
        <f t="shared" si="13"/>
        <v/>
      </c>
    </row>
    <row r="199" spans="1:11">
      <c r="A199" s="10"/>
      <c r="B199" s="11"/>
      <c r="C199" s="55"/>
      <c r="D199" s="55"/>
      <c r="E199" s="55"/>
      <c r="F199" s="55"/>
      <c r="G199" s="214">
        <f t="shared" si="14"/>
        <v>0</v>
      </c>
      <c r="H199" s="215">
        <f t="shared" si="15"/>
        <v>0</v>
      </c>
      <c r="I199" s="216" t="str">
        <f t="shared" si="16"/>
        <v>H</v>
      </c>
      <c r="J199" s="214">
        <f t="shared" si="4"/>
        <v>0</v>
      </c>
      <c r="K199" s="217" t="str">
        <f t="shared" si="13"/>
        <v/>
      </c>
    </row>
    <row r="200" spans="1:11">
      <c r="A200" s="10"/>
      <c r="B200" s="11"/>
      <c r="C200" s="55"/>
      <c r="D200" s="55"/>
      <c r="E200" s="55"/>
      <c r="F200" s="55"/>
      <c r="G200" s="214">
        <f t="shared" si="14"/>
        <v>0</v>
      </c>
      <c r="H200" s="215">
        <f t="shared" si="15"/>
        <v>0</v>
      </c>
      <c r="I200" s="216" t="str">
        <f t="shared" si="16"/>
        <v>H</v>
      </c>
      <c r="J200" s="214">
        <f t="shared" si="4"/>
        <v>0</v>
      </c>
      <c r="K200" s="217" t="str">
        <f t="shared" si="13"/>
        <v/>
      </c>
    </row>
    <row r="201" spans="1:11">
      <c r="A201" s="10"/>
      <c r="B201" s="11"/>
      <c r="C201" s="55"/>
      <c r="D201" s="55"/>
      <c r="E201" s="55"/>
      <c r="F201" s="55"/>
      <c r="G201" s="214">
        <f t="shared" si="14"/>
        <v>0</v>
      </c>
      <c r="H201" s="215">
        <f t="shared" si="15"/>
        <v>0</v>
      </c>
      <c r="I201" s="216" t="str">
        <f t="shared" si="16"/>
        <v>H</v>
      </c>
      <c r="J201" s="214">
        <f t="shared" si="4"/>
        <v>0</v>
      </c>
      <c r="K201" s="217" t="str">
        <f t="shared" si="13"/>
        <v/>
      </c>
    </row>
    <row r="202" spans="1:11">
      <c r="A202" s="10"/>
      <c r="B202" s="11"/>
      <c r="C202" s="55"/>
      <c r="D202" s="55"/>
      <c r="E202" s="55"/>
      <c r="F202" s="55"/>
      <c r="G202" s="214">
        <f t="shared" si="14"/>
        <v>0</v>
      </c>
      <c r="H202" s="215">
        <f t="shared" si="15"/>
        <v>0</v>
      </c>
      <c r="I202" s="216" t="str">
        <f t="shared" si="16"/>
        <v>H</v>
      </c>
      <c r="J202" s="214">
        <f t="shared" si="4"/>
        <v>0</v>
      </c>
      <c r="K202" s="217" t="str">
        <f t="shared" si="13"/>
        <v/>
      </c>
    </row>
    <row r="203" spans="1:11">
      <c r="A203" s="10"/>
      <c r="B203" s="11"/>
      <c r="C203" s="55"/>
      <c r="D203" s="55"/>
      <c r="E203" s="55"/>
      <c r="F203" s="55"/>
      <c r="G203" s="214">
        <f t="shared" si="14"/>
        <v>0</v>
      </c>
      <c r="H203" s="215">
        <f t="shared" si="15"/>
        <v>0</v>
      </c>
      <c r="I203" s="216" t="str">
        <f t="shared" si="16"/>
        <v>H</v>
      </c>
      <c r="J203" s="214">
        <f t="shared" si="4"/>
        <v>0</v>
      </c>
      <c r="K203" s="217" t="str">
        <f t="shared" si="13"/>
        <v/>
      </c>
    </row>
    <row r="204" spans="1:11">
      <c r="A204" s="10"/>
      <c r="B204" s="11"/>
      <c r="C204" s="55"/>
      <c r="D204" s="55"/>
      <c r="E204" s="55"/>
      <c r="F204" s="55"/>
      <c r="G204" s="214">
        <f t="shared" si="14"/>
        <v>0</v>
      </c>
      <c r="H204" s="215">
        <f t="shared" si="15"/>
        <v>0</v>
      </c>
      <c r="I204" s="216" t="str">
        <f t="shared" si="16"/>
        <v>H</v>
      </c>
      <c r="J204" s="214">
        <f t="shared" si="4"/>
        <v>0</v>
      </c>
      <c r="K204" s="217" t="str">
        <f t="shared" si="13"/>
        <v/>
      </c>
    </row>
    <row r="205" spans="1:11">
      <c r="A205" s="10"/>
      <c r="B205" s="11"/>
      <c r="C205" s="55"/>
      <c r="D205" s="55"/>
      <c r="E205" s="55"/>
      <c r="F205" s="55"/>
      <c r="G205" s="214">
        <f t="shared" si="14"/>
        <v>0</v>
      </c>
      <c r="H205" s="215">
        <f t="shared" si="15"/>
        <v>0</v>
      </c>
      <c r="I205" s="216" t="str">
        <f t="shared" si="16"/>
        <v>H</v>
      </c>
      <c r="J205" s="214">
        <f t="shared" si="4"/>
        <v>0</v>
      </c>
      <c r="K205" s="217" t="str">
        <f t="shared" si="13"/>
        <v/>
      </c>
    </row>
    <row r="206" spans="1:11">
      <c r="A206" s="10"/>
      <c r="B206" s="11"/>
      <c r="C206" s="55"/>
      <c r="D206" s="55"/>
      <c r="E206" s="55"/>
      <c r="F206" s="55"/>
      <c r="G206" s="214">
        <f t="shared" si="14"/>
        <v>0</v>
      </c>
      <c r="H206" s="215">
        <f t="shared" si="15"/>
        <v>0</v>
      </c>
      <c r="I206" s="216" t="str">
        <f t="shared" si="16"/>
        <v>H</v>
      </c>
      <c r="J206" s="214">
        <f t="shared" si="4"/>
        <v>0</v>
      </c>
      <c r="K206" s="217" t="str">
        <f t="shared" si="13"/>
        <v/>
      </c>
    </row>
    <row r="207" spans="1:11">
      <c r="A207" s="10"/>
      <c r="B207" s="11"/>
      <c r="C207" s="55"/>
      <c r="D207" s="55"/>
      <c r="E207" s="55"/>
      <c r="F207" s="55"/>
      <c r="G207" s="214">
        <f t="shared" si="14"/>
        <v>0</v>
      </c>
      <c r="H207" s="215">
        <f t="shared" si="15"/>
        <v>0</v>
      </c>
      <c r="I207" s="216" t="str">
        <f t="shared" si="16"/>
        <v>H</v>
      </c>
      <c r="J207" s="214">
        <f t="shared" si="4"/>
        <v>0</v>
      </c>
      <c r="K207" s="217" t="str">
        <f t="shared" si="13"/>
        <v/>
      </c>
    </row>
    <row r="208" spans="1:11">
      <c r="A208" s="10"/>
      <c r="B208" s="11"/>
      <c r="C208" s="55"/>
      <c r="D208" s="55"/>
      <c r="E208" s="55"/>
      <c r="F208" s="55"/>
      <c r="G208" s="214">
        <f t="shared" si="14"/>
        <v>0</v>
      </c>
      <c r="H208" s="215">
        <f t="shared" si="15"/>
        <v>0</v>
      </c>
      <c r="I208" s="216" t="str">
        <f t="shared" si="16"/>
        <v>H</v>
      </c>
      <c r="J208" s="214">
        <f t="shared" si="4"/>
        <v>0</v>
      </c>
      <c r="K208" s="217" t="str">
        <f t="shared" si="13"/>
        <v/>
      </c>
    </row>
    <row r="209" spans="1:11">
      <c r="A209" s="10"/>
      <c r="B209" s="11"/>
      <c r="C209" s="55"/>
      <c r="D209" s="55"/>
      <c r="E209" s="55"/>
      <c r="F209" s="55"/>
      <c r="G209" s="214">
        <f t="shared" si="14"/>
        <v>0</v>
      </c>
      <c r="H209" s="215">
        <f t="shared" si="15"/>
        <v>0</v>
      </c>
      <c r="I209" s="216" t="str">
        <f t="shared" si="16"/>
        <v>H</v>
      </c>
      <c r="J209" s="214">
        <f t="shared" si="4"/>
        <v>0</v>
      </c>
      <c r="K209" s="217" t="str">
        <f t="shared" si="13"/>
        <v/>
      </c>
    </row>
    <row r="210" spans="1:11">
      <c r="A210" s="10"/>
      <c r="B210" s="11"/>
      <c r="C210" s="55"/>
      <c r="D210" s="55"/>
      <c r="E210" s="55"/>
      <c r="F210" s="55"/>
      <c r="G210" s="214">
        <f t="shared" si="14"/>
        <v>0</v>
      </c>
      <c r="H210" s="215">
        <f t="shared" si="15"/>
        <v>0</v>
      </c>
      <c r="I210" s="216" t="str">
        <f t="shared" si="16"/>
        <v>H</v>
      </c>
      <c r="J210" s="214">
        <f t="shared" si="4"/>
        <v>0</v>
      </c>
      <c r="K210" s="217" t="str">
        <f t="shared" si="13"/>
        <v/>
      </c>
    </row>
    <row r="211" spans="1:11">
      <c r="A211" s="10"/>
      <c r="B211" s="11"/>
      <c r="C211" s="55"/>
      <c r="D211" s="55"/>
      <c r="E211" s="55"/>
      <c r="F211" s="55"/>
      <c r="G211" s="214">
        <f t="shared" si="14"/>
        <v>0</v>
      </c>
      <c r="H211" s="215">
        <f t="shared" si="15"/>
        <v>0</v>
      </c>
      <c r="I211" s="216" t="str">
        <f t="shared" si="16"/>
        <v>H</v>
      </c>
      <c r="J211" s="214">
        <f t="shared" si="4"/>
        <v>0</v>
      </c>
      <c r="K211" s="217" t="str">
        <f t="shared" si="13"/>
        <v/>
      </c>
    </row>
    <row r="212" spans="1:11">
      <c r="A212" s="10"/>
      <c r="B212" s="11"/>
      <c r="C212" s="55"/>
      <c r="D212" s="55"/>
      <c r="E212" s="55"/>
      <c r="F212" s="55"/>
      <c r="G212" s="214">
        <f t="shared" si="14"/>
        <v>0</v>
      </c>
      <c r="H212" s="215">
        <f t="shared" si="15"/>
        <v>0</v>
      </c>
      <c r="I212" s="216" t="str">
        <f t="shared" si="16"/>
        <v>H</v>
      </c>
      <c r="J212" s="214">
        <f t="shared" si="4"/>
        <v>0</v>
      </c>
      <c r="K212" s="217" t="str">
        <f t="shared" ref="K212:K275" si="17">IF(A212&lt;&gt;"",VLOOKUP(A212,Sachgruppen,2,0),"")</f>
        <v/>
      </c>
    </row>
    <row r="213" spans="1:11">
      <c r="A213" s="10"/>
      <c r="B213" s="11"/>
      <c r="C213" s="55"/>
      <c r="D213" s="55"/>
      <c r="E213" s="55"/>
      <c r="F213" s="55"/>
      <c r="G213" s="214">
        <f t="shared" ref="G213:G276" si="18">IF(OR(LEFT($A213,1)="1",LEFT($A213,1)="2"),(C213-D213)-(E213-F213),C213-D213)</f>
        <v>0</v>
      </c>
      <c r="H213" s="215">
        <f t="shared" ref="H213:H276" si="19">IF(LEFT($A213,1)="1",E213-F213,IF(LEFT($A213,1)="2",F213-E213,0))</f>
        <v>0</v>
      </c>
      <c r="I213" s="216" t="str">
        <f t="shared" ref="I213:I276" si="20">IF(OR(LEFT($A213,1)="1",LEFT($A213,1)="3",LEFT($A213,1)="5",LEFT($A213,1)="7",LEFT($A213,4)="9000"),"S","H")</f>
        <v>H</v>
      </c>
      <c r="J213" s="214">
        <f t="shared" si="4"/>
        <v>0</v>
      </c>
      <c r="K213" s="217" t="str">
        <f t="shared" si="17"/>
        <v/>
      </c>
    </row>
    <row r="214" spans="1:11">
      <c r="A214" s="10"/>
      <c r="B214" s="11"/>
      <c r="C214" s="55"/>
      <c r="D214" s="55"/>
      <c r="E214" s="55"/>
      <c r="F214" s="55"/>
      <c r="G214" s="214">
        <f t="shared" si="18"/>
        <v>0</v>
      </c>
      <c r="H214" s="215">
        <f t="shared" si="19"/>
        <v>0</v>
      </c>
      <c r="I214" s="216" t="str">
        <f t="shared" si="20"/>
        <v>H</v>
      </c>
      <c r="J214" s="214">
        <f t="shared" si="4"/>
        <v>0</v>
      </c>
      <c r="K214" s="217" t="str">
        <f t="shared" si="17"/>
        <v/>
      </c>
    </row>
    <row r="215" spans="1:11">
      <c r="A215" s="10"/>
      <c r="B215" s="11"/>
      <c r="C215" s="55"/>
      <c r="D215" s="55"/>
      <c r="E215" s="55"/>
      <c r="F215" s="55"/>
      <c r="G215" s="214">
        <f t="shared" si="18"/>
        <v>0</v>
      </c>
      <c r="H215" s="215">
        <f t="shared" si="19"/>
        <v>0</v>
      </c>
      <c r="I215" s="216" t="str">
        <f t="shared" si="20"/>
        <v>H</v>
      </c>
      <c r="J215" s="214">
        <f t="shared" si="4"/>
        <v>0</v>
      </c>
      <c r="K215" s="217" t="str">
        <f t="shared" si="17"/>
        <v/>
      </c>
    </row>
    <row r="216" spans="1:11">
      <c r="A216" s="10"/>
      <c r="B216" s="11"/>
      <c r="C216" s="55"/>
      <c r="D216" s="55"/>
      <c r="E216" s="55"/>
      <c r="F216" s="55"/>
      <c r="G216" s="214">
        <f t="shared" si="18"/>
        <v>0</v>
      </c>
      <c r="H216" s="215">
        <f t="shared" si="19"/>
        <v>0</v>
      </c>
      <c r="I216" s="216" t="str">
        <f t="shared" si="20"/>
        <v>H</v>
      </c>
      <c r="J216" s="214">
        <f t="shared" si="4"/>
        <v>0</v>
      </c>
      <c r="K216" s="217" t="str">
        <f t="shared" si="17"/>
        <v/>
      </c>
    </row>
    <row r="217" spans="1:11">
      <c r="A217" s="10"/>
      <c r="B217" s="11"/>
      <c r="C217" s="55"/>
      <c r="D217" s="55"/>
      <c r="E217" s="55"/>
      <c r="F217" s="55"/>
      <c r="G217" s="214">
        <f t="shared" si="18"/>
        <v>0</v>
      </c>
      <c r="H217" s="215">
        <f t="shared" si="19"/>
        <v>0</v>
      </c>
      <c r="I217" s="216" t="str">
        <f t="shared" si="20"/>
        <v>H</v>
      </c>
      <c r="J217" s="214">
        <f t="shared" si="4"/>
        <v>0</v>
      </c>
      <c r="K217" s="217" t="str">
        <f t="shared" si="17"/>
        <v/>
      </c>
    </row>
    <row r="218" spans="1:11">
      <c r="A218" s="10"/>
      <c r="B218" s="11"/>
      <c r="C218" s="55"/>
      <c r="D218" s="55"/>
      <c r="E218" s="55"/>
      <c r="F218" s="55"/>
      <c r="G218" s="214">
        <f t="shared" si="18"/>
        <v>0</v>
      </c>
      <c r="H218" s="215">
        <f t="shared" si="19"/>
        <v>0</v>
      </c>
      <c r="I218" s="216" t="str">
        <f t="shared" si="20"/>
        <v>H</v>
      </c>
      <c r="J218" s="214">
        <f t="shared" si="4"/>
        <v>0</v>
      </c>
      <c r="K218" s="217" t="str">
        <f t="shared" si="17"/>
        <v/>
      </c>
    </row>
    <row r="219" spans="1:11">
      <c r="A219" s="10"/>
      <c r="B219" s="11"/>
      <c r="C219" s="55"/>
      <c r="D219" s="55"/>
      <c r="E219" s="55"/>
      <c r="F219" s="55"/>
      <c r="G219" s="214">
        <f t="shared" si="18"/>
        <v>0</v>
      </c>
      <c r="H219" s="215">
        <f t="shared" si="19"/>
        <v>0</v>
      </c>
      <c r="I219" s="216" t="str">
        <f t="shared" si="20"/>
        <v>H</v>
      </c>
      <c r="J219" s="214">
        <f t="shared" si="4"/>
        <v>0</v>
      </c>
      <c r="K219" s="217" t="str">
        <f t="shared" si="17"/>
        <v/>
      </c>
    </row>
    <row r="220" spans="1:11">
      <c r="A220" s="10"/>
      <c r="B220" s="11"/>
      <c r="C220" s="55"/>
      <c r="D220" s="55"/>
      <c r="E220" s="55"/>
      <c r="F220" s="55"/>
      <c r="G220" s="214">
        <f t="shared" si="18"/>
        <v>0</v>
      </c>
      <c r="H220" s="215">
        <f t="shared" si="19"/>
        <v>0</v>
      </c>
      <c r="I220" s="216" t="str">
        <f t="shared" si="20"/>
        <v>H</v>
      </c>
      <c r="J220" s="214">
        <f t="shared" si="4"/>
        <v>0</v>
      </c>
      <c r="K220" s="217" t="str">
        <f t="shared" si="17"/>
        <v/>
      </c>
    </row>
    <row r="221" spans="1:11">
      <c r="A221" s="10"/>
      <c r="B221" s="11"/>
      <c r="C221" s="55"/>
      <c r="D221" s="55"/>
      <c r="E221" s="55"/>
      <c r="F221" s="55"/>
      <c r="G221" s="214">
        <f t="shared" si="18"/>
        <v>0</v>
      </c>
      <c r="H221" s="215">
        <f t="shared" si="19"/>
        <v>0</v>
      </c>
      <c r="I221" s="216" t="str">
        <f t="shared" si="20"/>
        <v>H</v>
      </c>
      <c r="J221" s="214">
        <f t="shared" si="4"/>
        <v>0</v>
      </c>
      <c r="K221" s="217" t="str">
        <f t="shared" si="17"/>
        <v/>
      </c>
    </row>
    <row r="222" spans="1:11">
      <c r="A222" s="10"/>
      <c r="B222" s="11"/>
      <c r="C222" s="55"/>
      <c r="D222" s="55"/>
      <c r="E222" s="55"/>
      <c r="F222" s="55"/>
      <c r="G222" s="214">
        <f t="shared" si="18"/>
        <v>0</v>
      </c>
      <c r="H222" s="215">
        <f t="shared" si="19"/>
        <v>0</v>
      </c>
      <c r="I222" s="216" t="str">
        <f t="shared" si="20"/>
        <v>H</v>
      </c>
      <c r="J222" s="214">
        <f t="shared" si="4"/>
        <v>0</v>
      </c>
      <c r="K222" s="217" t="str">
        <f t="shared" si="17"/>
        <v/>
      </c>
    </row>
    <row r="223" spans="1:11">
      <c r="A223" s="10"/>
      <c r="B223" s="11"/>
      <c r="C223" s="55"/>
      <c r="D223" s="55"/>
      <c r="E223" s="55"/>
      <c r="F223" s="55"/>
      <c r="G223" s="214">
        <f t="shared" si="18"/>
        <v>0</v>
      </c>
      <c r="H223" s="215">
        <f t="shared" si="19"/>
        <v>0</v>
      </c>
      <c r="I223" s="216" t="str">
        <f t="shared" si="20"/>
        <v>H</v>
      </c>
      <c r="J223" s="214">
        <f t="shared" si="4"/>
        <v>0</v>
      </c>
      <c r="K223" s="217" t="str">
        <f t="shared" si="17"/>
        <v/>
      </c>
    </row>
    <row r="224" spans="1:11">
      <c r="A224" s="10"/>
      <c r="B224" s="11"/>
      <c r="C224" s="55"/>
      <c r="D224" s="55"/>
      <c r="E224" s="55"/>
      <c r="F224" s="55"/>
      <c r="G224" s="214">
        <f t="shared" si="18"/>
        <v>0</v>
      </c>
      <c r="H224" s="215">
        <f t="shared" si="19"/>
        <v>0</v>
      </c>
      <c r="I224" s="216" t="str">
        <f t="shared" si="20"/>
        <v>H</v>
      </c>
      <c r="J224" s="214">
        <f t="shared" si="4"/>
        <v>0</v>
      </c>
      <c r="K224" s="217" t="str">
        <f t="shared" si="17"/>
        <v/>
      </c>
    </row>
    <row r="225" spans="1:11">
      <c r="A225" s="10"/>
      <c r="B225" s="11"/>
      <c r="C225" s="55"/>
      <c r="D225" s="55"/>
      <c r="E225" s="55"/>
      <c r="F225" s="55"/>
      <c r="G225" s="214">
        <f t="shared" si="18"/>
        <v>0</v>
      </c>
      <c r="H225" s="215">
        <f t="shared" si="19"/>
        <v>0</v>
      </c>
      <c r="I225" s="216" t="str">
        <f t="shared" si="20"/>
        <v>H</v>
      </c>
      <c r="J225" s="214">
        <f t="shared" si="4"/>
        <v>0</v>
      </c>
      <c r="K225" s="217" t="str">
        <f t="shared" si="17"/>
        <v/>
      </c>
    </row>
    <row r="226" spans="1:11">
      <c r="A226" s="10"/>
      <c r="B226" s="11"/>
      <c r="C226" s="55"/>
      <c r="D226" s="55"/>
      <c r="E226" s="55"/>
      <c r="F226" s="55"/>
      <c r="G226" s="214">
        <f t="shared" si="18"/>
        <v>0</v>
      </c>
      <c r="H226" s="215">
        <f t="shared" si="19"/>
        <v>0</v>
      </c>
      <c r="I226" s="216" t="str">
        <f t="shared" si="20"/>
        <v>H</v>
      </c>
      <c r="J226" s="214">
        <f t="shared" si="4"/>
        <v>0</v>
      </c>
      <c r="K226" s="217" t="str">
        <f t="shared" si="17"/>
        <v/>
      </c>
    </row>
    <row r="227" spans="1:11">
      <c r="A227" s="10"/>
      <c r="B227" s="11"/>
      <c r="C227" s="55"/>
      <c r="D227" s="55"/>
      <c r="E227" s="55"/>
      <c r="F227" s="55"/>
      <c r="G227" s="214">
        <f t="shared" si="18"/>
        <v>0</v>
      </c>
      <c r="H227" s="215">
        <f t="shared" si="19"/>
        <v>0</v>
      </c>
      <c r="I227" s="216" t="str">
        <f t="shared" si="20"/>
        <v>H</v>
      </c>
      <c r="J227" s="214">
        <f t="shared" si="4"/>
        <v>0</v>
      </c>
      <c r="K227" s="217" t="str">
        <f t="shared" si="17"/>
        <v/>
      </c>
    </row>
    <row r="228" spans="1:11">
      <c r="A228" s="10"/>
      <c r="B228" s="11"/>
      <c r="C228" s="55"/>
      <c r="D228" s="55"/>
      <c r="E228" s="55"/>
      <c r="F228" s="55"/>
      <c r="G228" s="214">
        <f t="shared" si="18"/>
        <v>0</v>
      </c>
      <c r="H228" s="215">
        <f t="shared" si="19"/>
        <v>0</v>
      </c>
      <c r="I228" s="216" t="str">
        <f t="shared" si="20"/>
        <v>H</v>
      </c>
      <c r="J228" s="214">
        <f t="shared" si="4"/>
        <v>0</v>
      </c>
      <c r="K228" s="217" t="str">
        <f t="shared" si="17"/>
        <v/>
      </c>
    </row>
    <row r="229" spans="1:11">
      <c r="A229" s="10"/>
      <c r="B229" s="11"/>
      <c r="C229" s="55"/>
      <c r="D229" s="55"/>
      <c r="E229" s="55"/>
      <c r="F229" s="55"/>
      <c r="G229" s="214">
        <f t="shared" si="18"/>
        <v>0</v>
      </c>
      <c r="H229" s="215">
        <f t="shared" si="19"/>
        <v>0</v>
      </c>
      <c r="I229" s="216" t="str">
        <f t="shared" si="20"/>
        <v>H</v>
      </c>
      <c r="J229" s="214">
        <f t="shared" si="4"/>
        <v>0</v>
      </c>
      <c r="K229" s="217" t="str">
        <f t="shared" si="17"/>
        <v/>
      </c>
    </row>
    <row r="230" spans="1:11">
      <c r="A230" s="10"/>
      <c r="B230" s="11"/>
      <c r="C230" s="55"/>
      <c r="D230" s="55"/>
      <c r="E230" s="55"/>
      <c r="F230" s="55"/>
      <c r="G230" s="214">
        <f t="shared" si="18"/>
        <v>0</v>
      </c>
      <c r="H230" s="215">
        <f t="shared" si="19"/>
        <v>0</v>
      </c>
      <c r="I230" s="216" t="str">
        <f t="shared" si="20"/>
        <v>H</v>
      </c>
      <c r="J230" s="214">
        <f t="shared" si="4"/>
        <v>0</v>
      </c>
      <c r="K230" s="217" t="str">
        <f t="shared" si="17"/>
        <v/>
      </c>
    </row>
    <row r="231" spans="1:11">
      <c r="A231" s="10"/>
      <c r="B231" s="11"/>
      <c r="C231" s="55"/>
      <c r="D231" s="55"/>
      <c r="E231" s="55"/>
      <c r="F231" s="55"/>
      <c r="G231" s="214">
        <f t="shared" si="18"/>
        <v>0</v>
      </c>
      <c r="H231" s="215">
        <f t="shared" si="19"/>
        <v>0</v>
      </c>
      <c r="I231" s="216" t="str">
        <f t="shared" si="20"/>
        <v>H</v>
      </c>
      <c r="J231" s="214">
        <f t="shared" si="4"/>
        <v>0</v>
      </c>
      <c r="K231" s="217" t="str">
        <f t="shared" si="17"/>
        <v/>
      </c>
    </row>
    <row r="232" spans="1:11">
      <c r="A232" s="10"/>
      <c r="B232" s="11"/>
      <c r="C232" s="55"/>
      <c r="D232" s="55"/>
      <c r="E232" s="55"/>
      <c r="F232" s="55"/>
      <c r="G232" s="214">
        <f t="shared" si="18"/>
        <v>0</v>
      </c>
      <c r="H232" s="215">
        <f t="shared" si="19"/>
        <v>0</v>
      </c>
      <c r="I232" s="216" t="str">
        <f t="shared" si="20"/>
        <v>H</v>
      </c>
      <c r="J232" s="214">
        <f t="shared" si="4"/>
        <v>0</v>
      </c>
      <c r="K232" s="217" t="str">
        <f t="shared" si="17"/>
        <v/>
      </c>
    </row>
    <row r="233" spans="1:11">
      <c r="A233" s="10"/>
      <c r="B233" s="11"/>
      <c r="C233" s="55"/>
      <c r="D233" s="55"/>
      <c r="E233" s="55"/>
      <c r="F233" s="55"/>
      <c r="G233" s="214">
        <f t="shared" si="18"/>
        <v>0</v>
      </c>
      <c r="H233" s="215">
        <f t="shared" si="19"/>
        <v>0</v>
      </c>
      <c r="I233" s="216" t="str">
        <f t="shared" si="20"/>
        <v>H</v>
      </c>
      <c r="J233" s="214">
        <f t="shared" ref="J233:J287" si="21">IF(I233="H",-G233,G233)</f>
        <v>0</v>
      </c>
      <c r="K233" s="217" t="str">
        <f t="shared" si="17"/>
        <v/>
      </c>
    </row>
    <row r="234" spans="1:11">
      <c r="A234" s="10"/>
      <c r="B234" s="11"/>
      <c r="C234" s="55"/>
      <c r="D234" s="55"/>
      <c r="E234" s="55"/>
      <c r="F234" s="55"/>
      <c r="G234" s="214">
        <f t="shared" si="18"/>
        <v>0</v>
      </c>
      <c r="H234" s="215">
        <f t="shared" si="19"/>
        <v>0</v>
      </c>
      <c r="I234" s="216" t="str">
        <f t="shared" si="20"/>
        <v>H</v>
      </c>
      <c r="J234" s="214">
        <f t="shared" si="21"/>
        <v>0</v>
      </c>
      <c r="K234" s="217" t="str">
        <f t="shared" si="17"/>
        <v/>
      </c>
    </row>
    <row r="235" spans="1:11">
      <c r="A235" s="10"/>
      <c r="B235" s="11"/>
      <c r="C235" s="55"/>
      <c r="D235" s="55"/>
      <c r="E235" s="55"/>
      <c r="F235" s="55"/>
      <c r="G235" s="214">
        <f t="shared" si="18"/>
        <v>0</v>
      </c>
      <c r="H235" s="215">
        <f t="shared" si="19"/>
        <v>0</v>
      </c>
      <c r="I235" s="216" t="str">
        <f t="shared" si="20"/>
        <v>H</v>
      </c>
      <c r="J235" s="214">
        <f t="shared" si="21"/>
        <v>0</v>
      </c>
      <c r="K235" s="217" t="str">
        <f t="shared" si="17"/>
        <v/>
      </c>
    </row>
    <row r="236" spans="1:11">
      <c r="A236" s="10"/>
      <c r="B236" s="11"/>
      <c r="C236" s="55"/>
      <c r="D236" s="55"/>
      <c r="E236" s="55"/>
      <c r="F236" s="55"/>
      <c r="G236" s="214">
        <f t="shared" si="18"/>
        <v>0</v>
      </c>
      <c r="H236" s="215">
        <f t="shared" si="19"/>
        <v>0</v>
      </c>
      <c r="I236" s="216" t="str">
        <f t="shared" si="20"/>
        <v>H</v>
      </c>
      <c r="J236" s="214">
        <f t="shared" si="21"/>
        <v>0</v>
      </c>
      <c r="K236" s="217" t="str">
        <f t="shared" si="17"/>
        <v/>
      </c>
    </row>
    <row r="237" spans="1:11">
      <c r="A237" s="10"/>
      <c r="B237" s="11"/>
      <c r="C237" s="55"/>
      <c r="D237" s="55"/>
      <c r="E237" s="55"/>
      <c r="F237" s="55"/>
      <c r="G237" s="214">
        <f t="shared" si="18"/>
        <v>0</v>
      </c>
      <c r="H237" s="215">
        <f t="shared" si="19"/>
        <v>0</v>
      </c>
      <c r="I237" s="216" t="str">
        <f t="shared" si="20"/>
        <v>H</v>
      </c>
      <c r="J237" s="214">
        <f t="shared" si="21"/>
        <v>0</v>
      </c>
      <c r="K237" s="217" t="str">
        <f t="shared" si="17"/>
        <v/>
      </c>
    </row>
    <row r="238" spans="1:11">
      <c r="A238" s="10"/>
      <c r="B238" s="11"/>
      <c r="C238" s="55"/>
      <c r="D238" s="55"/>
      <c r="E238" s="55"/>
      <c r="F238" s="55"/>
      <c r="G238" s="214">
        <f t="shared" si="18"/>
        <v>0</v>
      </c>
      <c r="H238" s="215">
        <f t="shared" si="19"/>
        <v>0</v>
      </c>
      <c r="I238" s="216" t="str">
        <f t="shared" si="20"/>
        <v>H</v>
      </c>
      <c r="J238" s="214">
        <f t="shared" si="21"/>
        <v>0</v>
      </c>
      <c r="K238" s="217" t="str">
        <f t="shared" si="17"/>
        <v/>
      </c>
    </row>
    <row r="239" spans="1:11">
      <c r="A239" s="10"/>
      <c r="B239" s="11"/>
      <c r="C239" s="55"/>
      <c r="D239" s="55"/>
      <c r="E239" s="55"/>
      <c r="F239" s="55"/>
      <c r="G239" s="214">
        <f t="shared" si="18"/>
        <v>0</v>
      </c>
      <c r="H239" s="215">
        <f t="shared" si="19"/>
        <v>0</v>
      </c>
      <c r="I239" s="216" t="str">
        <f t="shared" si="20"/>
        <v>H</v>
      </c>
      <c r="J239" s="214">
        <f t="shared" si="21"/>
        <v>0</v>
      </c>
      <c r="K239" s="217" t="str">
        <f t="shared" si="17"/>
        <v/>
      </c>
    </row>
    <row r="240" spans="1:11">
      <c r="A240" s="10"/>
      <c r="B240" s="11"/>
      <c r="C240" s="55"/>
      <c r="D240" s="55"/>
      <c r="E240" s="55"/>
      <c r="F240" s="55"/>
      <c r="G240" s="214">
        <f t="shared" si="18"/>
        <v>0</v>
      </c>
      <c r="H240" s="215">
        <f t="shared" si="19"/>
        <v>0</v>
      </c>
      <c r="I240" s="216" t="str">
        <f t="shared" si="20"/>
        <v>H</v>
      </c>
      <c r="J240" s="214">
        <f t="shared" si="21"/>
        <v>0</v>
      </c>
      <c r="K240" s="217" t="str">
        <f t="shared" si="17"/>
        <v/>
      </c>
    </row>
    <row r="241" spans="1:11">
      <c r="A241" s="10"/>
      <c r="B241" s="11"/>
      <c r="C241" s="55"/>
      <c r="D241" s="55"/>
      <c r="E241" s="55"/>
      <c r="F241" s="55"/>
      <c r="G241" s="214">
        <f t="shared" si="18"/>
        <v>0</v>
      </c>
      <c r="H241" s="215">
        <f t="shared" si="19"/>
        <v>0</v>
      </c>
      <c r="I241" s="216" t="str">
        <f t="shared" si="20"/>
        <v>H</v>
      </c>
      <c r="J241" s="214">
        <f t="shared" si="21"/>
        <v>0</v>
      </c>
      <c r="K241" s="217" t="str">
        <f t="shared" si="17"/>
        <v/>
      </c>
    </row>
    <row r="242" spans="1:11">
      <c r="A242" s="10"/>
      <c r="B242" s="11"/>
      <c r="C242" s="55"/>
      <c r="D242" s="55"/>
      <c r="E242" s="55"/>
      <c r="F242" s="55"/>
      <c r="G242" s="214">
        <f t="shared" si="18"/>
        <v>0</v>
      </c>
      <c r="H242" s="215">
        <f t="shared" si="19"/>
        <v>0</v>
      </c>
      <c r="I242" s="216" t="str">
        <f t="shared" si="20"/>
        <v>H</v>
      </c>
      <c r="J242" s="214">
        <f t="shared" si="21"/>
        <v>0</v>
      </c>
      <c r="K242" s="217" t="str">
        <f t="shared" si="17"/>
        <v/>
      </c>
    </row>
    <row r="243" spans="1:11">
      <c r="A243" s="10"/>
      <c r="B243" s="11"/>
      <c r="C243" s="55"/>
      <c r="D243" s="55"/>
      <c r="E243" s="55"/>
      <c r="F243" s="55"/>
      <c r="G243" s="214">
        <f t="shared" si="18"/>
        <v>0</v>
      </c>
      <c r="H243" s="215">
        <f t="shared" si="19"/>
        <v>0</v>
      </c>
      <c r="I243" s="216" t="str">
        <f t="shared" si="20"/>
        <v>H</v>
      </c>
      <c r="J243" s="214">
        <f t="shared" si="21"/>
        <v>0</v>
      </c>
      <c r="K243" s="217" t="str">
        <f t="shared" si="17"/>
        <v/>
      </c>
    </row>
    <row r="244" spans="1:11">
      <c r="A244" s="10"/>
      <c r="B244" s="11"/>
      <c r="C244" s="55"/>
      <c r="D244" s="55"/>
      <c r="E244" s="55"/>
      <c r="F244" s="55"/>
      <c r="G244" s="214">
        <f t="shared" si="18"/>
        <v>0</v>
      </c>
      <c r="H244" s="215">
        <f t="shared" si="19"/>
        <v>0</v>
      </c>
      <c r="I244" s="216" t="str">
        <f t="shared" si="20"/>
        <v>H</v>
      </c>
      <c r="J244" s="214">
        <f t="shared" si="21"/>
        <v>0</v>
      </c>
      <c r="K244" s="217" t="str">
        <f t="shared" si="17"/>
        <v/>
      </c>
    </row>
    <row r="245" spans="1:11">
      <c r="A245" s="10"/>
      <c r="B245" s="11"/>
      <c r="C245" s="55"/>
      <c r="D245" s="55"/>
      <c r="E245" s="55"/>
      <c r="F245" s="55"/>
      <c r="G245" s="214">
        <f t="shared" si="18"/>
        <v>0</v>
      </c>
      <c r="H245" s="215">
        <f t="shared" si="19"/>
        <v>0</v>
      </c>
      <c r="I245" s="216" t="str">
        <f t="shared" si="20"/>
        <v>H</v>
      </c>
      <c r="J245" s="214">
        <f t="shared" si="21"/>
        <v>0</v>
      </c>
      <c r="K245" s="217" t="str">
        <f t="shared" si="17"/>
        <v/>
      </c>
    </row>
    <row r="246" spans="1:11">
      <c r="A246" s="10"/>
      <c r="B246" s="11"/>
      <c r="C246" s="55"/>
      <c r="D246" s="55"/>
      <c r="E246" s="55"/>
      <c r="F246" s="55"/>
      <c r="G246" s="214">
        <f t="shared" si="18"/>
        <v>0</v>
      </c>
      <c r="H246" s="215">
        <f t="shared" si="19"/>
        <v>0</v>
      </c>
      <c r="I246" s="216" t="str">
        <f t="shared" si="20"/>
        <v>H</v>
      </c>
      <c r="J246" s="214">
        <f t="shared" si="21"/>
        <v>0</v>
      </c>
      <c r="K246" s="217" t="str">
        <f t="shared" si="17"/>
        <v/>
      </c>
    </row>
    <row r="247" spans="1:11">
      <c r="A247" s="10"/>
      <c r="B247" s="11"/>
      <c r="C247" s="55"/>
      <c r="D247" s="55"/>
      <c r="E247" s="55"/>
      <c r="F247" s="55"/>
      <c r="G247" s="214">
        <f t="shared" si="18"/>
        <v>0</v>
      </c>
      <c r="H247" s="215">
        <f t="shared" si="19"/>
        <v>0</v>
      </c>
      <c r="I247" s="216" t="str">
        <f t="shared" si="20"/>
        <v>H</v>
      </c>
      <c r="J247" s="214">
        <f t="shared" si="21"/>
        <v>0</v>
      </c>
      <c r="K247" s="217" t="str">
        <f t="shared" si="17"/>
        <v/>
      </c>
    </row>
    <row r="248" spans="1:11">
      <c r="A248" s="10"/>
      <c r="B248" s="11"/>
      <c r="C248" s="55"/>
      <c r="D248" s="55"/>
      <c r="E248" s="55"/>
      <c r="F248" s="55"/>
      <c r="G248" s="214">
        <f t="shared" si="18"/>
        <v>0</v>
      </c>
      <c r="H248" s="215">
        <f t="shared" si="19"/>
        <v>0</v>
      </c>
      <c r="I248" s="216" t="str">
        <f t="shared" si="20"/>
        <v>H</v>
      </c>
      <c r="J248" s="214">
        <f t="shared" si="21"/>
        <v>0</v>
      </c>
      <c r="K248" s="217" t="str">
        <f t="shared" si="17"/>
        <v/>
      </c>
    </row>
    <row r="249" spans="1:11">
      <c r="A249" s="10"/>
      <c r="B249" s="11"/>
      <c r="C249" s="55"/>
      <c r="D249" s="55"/>
      <c r="E249" s="55"/>
      <c r="F249" s="55"/>
      <c r="G249" s="214">
        <f t="shared" si="18"/>
        <v>0</v>
      </c>
      <c r="H249" s="215">
        <f t="shared" si="19"/>
        <v>0</v>
      </c>
      <c r="I249" s="216" t="str">
        <f t="shared" si="20"/>
        <v>H</v>
      </c>
      <c r="J249" s="214">
        <f t="shared" si="21"/>
        <v>0</v>
      </c>
      <c r="K249" s="217" t="str">
        <f t="shared" si="17"/>
        <v/>
      </c>
    </row>
    <row r="250" spans="1:11">
      <c r="A250" s="10"/>
      <c r="B250" s="11"/>
      <c r="C250" s="55"/>
      <c r="D250" s="55"/>
      <c r="E250" s="55"/>
      <c r="F250" s="55"/>
      <c r="G250" s="214">
        <f t="shared" si="18"/>
        <v>0</v>
      </c>
      <c r="H250" s="215">
        <f t="shared" si="19"/>
        <v>0</v>
      </c>
      <c r="I250" s="216" t="str">
        <f t="shared" si="20"/>
        <v>H</v>
      </c>
      <c r="J250" s="214">
        <f t="shared" si="21"/>
        <v>0</v>
      </c>
      <c r="K250" s="217" t="str">
        <f t="shared" si="17"/>
        <v/>
      </c>
    </row>
    <row r="251" spans="1:11">
      <c r="A251" s="10"/>
      <c r="B251" s="11"/>
      <c r="C251" s="55"/>
      <c r="D251" s="55"/>
      <c r="E251" s="55"/>
      <c r="F251" s="55"/>
      <c r="G251" s="214">
        <f t="shared" si="18"/>
        <v>0</v>
      </c>
      <c r="H251" s="215">
        <f t="shared" si="19"/>
        <v>0</v>
      </c>
      <c r="I251" s="216" t="str">
        <f t="shared" si="20"/>
        <v>H</v>
      </c>
      <c r="J251" s="214">
        <f t="shared" si="21"/>
        <v>0</v>
      </c>
      <c r="K251" s="217" t="str">
        <f t="shared" si="17"/>
        <v/>
      </c>
    </row>
    <row r="252" spans="1:11">
      <c r="A252" s="10"/>
      <c r="B252" s="11"/>
      <c r="C252" s="55"/>
      <c r="D252" s="55"/>
      <c r="E252" s="55"/>
      <c r="F252" s="55"/>
      <c r="G252" s="214">
        <f t="shared" si="18"/>
        <v>0</v>
      </c>
      <c r="H252" s="215">
        <f t="shared" si="19"/>
        <v>0</v>
      </c>
      <c r="I252" s="216" t="str">
        <f t="shared" si="20"/>
        <v>H</v>
      </c>
      <c r="J252" s="214">
        <f t="shared" si="21"/>
        <v>0</v>
      </c>
      <c r="K252" s="217" t="str">
        <f t="shared" si="17"/>
        <v/>
      </c>
    </row>
    <row r="253" spans="1:11">
      <c r="A253" s="10"/>
      <c r="B253" s="11"/>
      <c r="C253" s="55"/>
      <c r="D253" s="55"/>
      <c r="E253" s="55"/>
      <c r="F253" s="55"/>
      <c r="G253" s="214">
        <f t="shared" si="18"/>
        <v>0</v>
      </c>
      <c r="H253" s="215">
        <f t="shared" si="19"/>
        <v>0</v>
      </c>
      <c r="I253" s="216" t="str">
        <f t="shared" si="20"/>
        <v>H</v>
      </c>
      <c r="J253" s="214">
        <f t="shared" si="21"/>
        <v>0</v>
      </c>
      <c r="K253" s="217" t="str">
        <f t="shared" si="17"/>
        <v/>
      </c>
    </row>
    <row r="254" spans="1:11">
      <c r="A254" s="10"/>
      <c r="B254" s="11"/>
      <c r="C254" s="55"/>
      <c r="D254" s="55"/>
      <c r="E254" s="55"/>
      <c r="F254" s="55"/>
      <c r="G254" s="214">
        <f t="shared" si="18"/>
        <v>0</v>
      </c>
      <c r="H254" s="215">
        <f t="shared" si="19"/>
        <v>0</v>
      </c>
      <c r="I254" s="216" t="str">
        <f t="shared" si="20"/>
        <v>H</v>
      </c>
      <c r="J254" s="214">
        <f t="shared" si="21"/>
        <v>0</v>
      </c>
      <c r="K254" s="217" t="str">
        <f t="shared" si="17"/>
        <v/>
      </c>
    </row>
    <row r="255" spans="1:11">
      <c r="A255" s="10"/>
      <c r="B255" s="11"/>
      <c r="C255" s="55"/>
      <c r="D255" s="55"/>
      <c r="E255" s="55"/>
      <c r="F255" s="55"/>
      <c r="G255" s="214">
        <f t="shared" si="18"/>
        <v>0</v>
      </c>
      <c r="H255" s="215">
        <f t="shared" si="19"/>
        <v>0</v>
      </c>
      <c r="I255" s="216" t="str">
        <f t="shared" si="20"/>
        <v>H</v>
      </c>
      <c r="J255" s="214">
        <f t="shared" si="21"/>
        <v>0</v>
      </c>
      <c r="K255" s="217" t="str">
        <f t="shared" si="17"/>
        <v/>
      </c>
    </row>
    <row r="256" spans="1:11">
      <c r="A256" s="10"/>
      <c r="B256" s="11"/>
      <c r="C256" s="55"/>
      <c r="D256" s="55"/>
      <c r="E256" s="55"/>
      <c r="F256" s="55"/>
      <c r="G256" s="214">
        <f t="shared" si="18"/>
        <v>0</v>
      </c>
      <c r="H256" s="215">
        <f t="shared" si="19"/>
        <v>0</v>
      </c>
      <c r="I256" s="216" t="str">
        <f t="shared" si="20"/>
        <v>H</v>
      </c>
      <c r="J256" s="214">
        <f t="shared" si="21"/>
        <v>0</v>
      </c>
      <c r="K256" s="217" t="str">
        <f t="shared" si="17"/>
        <v/>
      </c>
    </row>
    <row r="257" spans="1:11">
      <c r="A257" s="10"/>
      <c r="B257" s="11"/>
      <c r="C257" s="55"/>
      <c r="D257" s="55"/>
      <c r="E257" s="55"/>
      <c r="F257" s="55"/>
      <c r="G257" s="214">
        <f t="shared" si="18"/>
        <v>0</v>
      </c>
      <c r="H257" s="215">
        <f t="shared" si="19"/>
        <v>0</v>
      </c>
      <c r="I257" s="216" t="str">
        <f t="shared" si="20"/>
        <v>H</v>
      </c>
      <c r="J257" s="214">
        <f t="shared" si="21"/>
        <v>0</v>
      </c>
      <c r="K257" s="217" t="str">
        <f t="shared" si="17"/>
        <v/>
      </c>
    </row>
    <row r="258" spans="1:11">
      <c r="A258" s="10"/>
      <c r="B258" s="11"/>
      <c r="C258" s="55"/>
      <c r="D258" s="55"/>
      <c r="E258" s="55"/>
      <c r="F258" s="55"/>
      <c r="G258" s="214">
        <f t="shared" si="18"/>
        <v>0</v>
      </c>
      <c r="H258" s="215">
        <f t="shared" si="19"/>
        <v>0</v>
      </c>
      <c r="I258" s="216" t="str">
        <f t="shared" si="20"/>
        <v>H</v>
      </c>
      <c r="J258" s="214">
        <f t="shared" si="21"/>
        <v>0</v>
      </c>
      <c r="K258" s="217" t="str">
        <f t="shared" si="17"/>
        <v/>
      </c>
    </row>
    <row r="259" spans="1:11">
      <c r="A259" s="10"/>
      <c r="B259" s="11"/>
      <c r="C259" s="55"/>
      <c r="D259" s="55"/>
      <c r="E259" s="55"/>
      <c r="F259" s="55"/>
      <c r="G259" s="214">
        <f t="shared" si="18"/>
        <v>0</v>
      </c>
      <c r="H259" s="215">
        <f t="shared" si="19"/>
        <v>0</v>
      </c>
      <c r="I259" s="216" t="str">
        <f t="shared" si="20"/>
        <v>H</v>
      </c>
      <c r="J259" s="214">
        <f t="shared" si="21"/>
        <v>0</v>
      </c>
      <c r="K259" s="217" t="str">
        <f t="shared" si="17"/>
        <v/>
      </c>
    </row>
    <row r="260" spans="1:11">
      <c r="A260" s="10"/>
      <c r="B260" s="11"/>
      <c r="C260" s="55"/>
      <c r="D260" s="55"/>
      <c r="E260" s="55"/>
      <c r="F260" s="55"/>
      <c r="G260" s="214">
        <f t="shared" si="18"/>
        <v>0</v>
      </c>
      <c r="H260" s="215">
        <f t="shared" si="19"/>
        <v>0</v>
      </c>
      <c r="I260" s="216" t="str">
        <f t="shared" si="20"/>
        <v>H</v>
      </c>
      <c r="J260" s="214">
        <f t="shared" si="21"/>
        <v>0</v>
      </c>
      <c r="K260" s="217" t="str">
        <f t="shared" si="17"/>
        <v/>
      </c>
    </row>
    <row r="261" spans="1:11">
      <c r="A261" s="10"/>
      <c r="B261" s="11"/>
      <c r="C261" s="55"/>
      <c r="D261" s="55"/>
      <c r="E261" s="55"/>
      <c r="F261" s="55"/>
      <c r="G261" s="214">
        <f t="shared" si="18"/>
        <v>0</v>
      </c>
      <c r="H261" s="215">
        <f t="shared" si="19"/>
        <v>0</v>
      </c>
      <c r="I261" s="216" t="str">
        <f t="shared" si="20"/>
        <v>H</v>
      </c>
      <c r="J261" s="214">
        <f t="shared" si="21"/>
        <v>0</v>
      </c>
      <c r="K261" s="217" t="str">
        <f t="shared" si="17"/>
        <v/>
      </c>
    </row>
    <row r="262" spans="1:11">
      <c r="A262" s="10"/>
      <c r="B262" s="11"/>
      <c r="C262" s="55"/>
      <c r="D262" s="55"/>
      <c r="E262" s="55"/>
      <c r="F262" s="55"/>
      <c r="G262" s="214">
        <f t="shared" si="18"/>
        <v>0</v>
      </c>
      <c r="H262" s="215">
        <f t="shared" si="19"/>
        <v>0</v>
      </c>
      <c r="I262" s="216" t="str">
        <f t="shared" si="20"/>
        <v>H</v>
      </c>
      <c r="J262" s="214">
        <f t="shared" si="21"/>
        <v>0</v>
      </c>
      <c r="K262" s="217" t="str">
        <f t="shared" si="17"/>
        <v/>
      </c>
    </row>
    <row r="263" spans="1:11">
      <c r="A263" s="10"/>
      <c r="B263" s="11"/>
      <c r="C263" s="55"/>
      <c r="D263" s="55"/>
      <c r="E263" s="55"/>
      <c r="F263" s="55"/>
      <c r="G263" s="214">
        <f t="shared" si="18"/>
        <v>0</v>
      </c>
      <c r="H263" s="215">
        <f t="shared" si="19"/>
        <v>0</v>
      </c>
      <c r="I263" s="216" t="str">
        <f t="shared" si="20"/>
        <v>H</v>
      </c>
      <c r="J263" s="214">
        <f t="shared" si="21"/>
        <v>0</v>
      </c>
      <c r="K263" s="217" t="str">
        <f t="shared" si="17"/>
        <v/>
      </c>
    </row>
    <row r="264" spans="1:11">
      <c r="A264" s="10"/>
      <c r="B264" s="11"/>
      <c r="C264" s="55"/>
      <c r="D264" s="55"/>
      <c r="E264" s="55"/>
      <c r="F264" s="55"/>
      <c r="G264" s="214">
        <f t="shared" si="18"/>
        <v>0</v>
      </c>
      <c r="H264" s="215">
        <f t="shared" si="19"/>
        <v>0</v>
      </c>
      <c r="I264" s="216" t="str">
        <f t="shared" si="20"/>
        <v>H</v>
      </c>
      <c r="J264" s="214">
        <f t="shared" si="21"/>
        <v>0</v>
      </c>
      <c r="K264" s="217" t="str">
        <f t="shared" si="17"/>
        <v/>
      </c>
    </row>
    <row r="265" spans="1:11">
      <c r="A265" s="10"/>
      <c r="B265" s="11"/>
      <c r="C265" s="55"/>
      <c r="D265" s="55"/>
      <c r="E265" s="55"/>
      <c r="F265" s="55"/>
      <c r="G265" s="214">
        <f t="shared" si="18"/>
        <v>0</v>
      </c>
      <c r="H265" s="215">
        <f t="shared" si="19"/>
        <v>0</v>
      </c>
      <c r="I265" s="216" t="str">
        <f t="shared" si="20"/>
        <v>H</v>
      </c>
      <c r="J265" s="214">
        <f t="shared" si="21"/>
        <v>0</v>
      </c>
      <c r="K265" s="217" t="str">
        <f t="shared" si="17"/>
        <v/>
      </c>
    </row>
    <row r="266" spans="1:11">
      <c r="A266" s="10"/>
      <c r="B266" s="11"/>
      <c r="C266" s="55"/>
      <c r="D266" s="55"/>
      <c r="E266" s="55"/>
      <c r="F266" s="55"/>
      <c r="G266" s="214">
        <f t="shared" si="18"/>
        <v>0</v>
      </c>
      <c r="H266" s="215">
        <f t="shared" si="19"/>
        <v>0</v>
      </c>
      <c r="I266" s="216" t="str">
        <f t="shared" si="20"/>
        <v>H</v>
      </c>
      <c r="J266" s="214">
        <f t="shared" ref="J266:J279" si="22">IF(I266="H",-G266,G266)</f>
        <v>0</v>
      </c>
      <c r="K266" s="217" t="str">
        <f t="shared" si="17"/>
        <v/>
      </c>
    </row>
    <row r="267" spans="1:11">
      <c r="A267" s="10"/>
      <c r="B267" s="11"/>
      <c r="C267" s="55"/>
      <c r="D267" s="55"/>
      <c r="E267" s="55"/>
      <c r="F267" s="55"/>
      <c r="G267" s="214">
        <f t="shared" si="18"/>
        <v>0</v>
      </c>
      <c r="H267" s="215">
        <f t="shared" si="19"/>
        <v>0</v>
      </c>
      <c r="I267" s="216" t="str">
        <f t="shared" si="20"/>
        <v>H</v>
      </c>
      <c r="J267" s="214">
        <f t="shared" si="22"/>
        <v>0</v>
      </c>
      <c r="K267" s="217" t="str">
        <f t="shared" si="17"/>
        <v/>
      </c>
    </row>
    <row r="268" spans="1:11">
      <c r="A268" s="10"/>
      <c r="B268" s="11"/>
      <c r="C268" s="55"/>
      <c r="D268" s="55"/>
      <c r="E268" s="55"/>
      <c r="F268" s="55"/>
      <c r="G268" s="214">
        <f t="shared" si="18"/>
        <v>0</v>
      </c>
      <c r="H268" s="215">
        <f t="shared" si="19"/>
        <v>0</v>
      </c>
      <c r="I268" s="216" t="str">
        <f t="shared" si="20"/>
        <v>H</v>
      </c>
      <c r="J268" s="214">
        <f t="shared" si="22"/>
        <v>0</v>
      </c>
      <c r="K268" s="217" t="str">
        <f t="shared" si="17"/>
        <v/>
      </c>
    </row>
    <row r="269" spans="1:11">
      <c r="A269" s="10"/>
      <c r="B269" s="11"/>
      <c r="C269" s="55"/>
      <c r="D269" s="55"/>
      <c r="E269" s="55"/>
      <c r="F269" s="55"/>
      <c r="G269" s="214">
        <f t="shared" si="18"/>
        <v>0</v>
      </c>
      <c r="H269" s="215">
        <f t="shared" si="19"/>
        <v>0</v>
      </c>
      <c r="I269" s="216" t="str">
        <f t="shared" si="20"/>
        <v>H</v>
      </c>
      <c r="J269" s="214">
        <f t="shared" si="22"/>
        <v>0</v>
      </c>
      <c r="K269" s="217" t="str">
        <f t="shared" si="17"/>
        <v/>
      </c>
    </row>
    <row r="270" spans="1:11">
      <c r="A270" s="10"/>
      <c r="B270" s="11"/>
      <c r="C270" s="55"/>
      <c r="D270" s="55"/>
      <c r="E270" s="55"/>
      <c r="F270" s="55"/>
      <c r="G270" s="214">
        <f t="shared" si="18"/>
        <v>0</v>
      </c>
      <c r="H270" s="215">
        <f t="shared" si="19"/>
        <v>0</v>
      </c>
      <c r="I270" s="216" t="str">
        <f t="shared" si="20"/>
        <v>H</v>
      </c>
      <c r="J270" s="214">
        <f t="shared" si="22"/>
        <v>0</v>
      </c>
      <c r="K270" s="217" t="str">
        <f t="shared" si="17"/>
        <v/>
      </c>
    </row>
    <row r="271" spans="1:11">
      <c r="A271" s="10"/>
      <c r="B271" s="11"/>
      <c r="C271" s="55"/>
      <c r="D271" s="55"/>
      <c r="E271" s="55"/>
      <c r="F271" s="55"/>
      <c r="G271" s="214">
        <f t="shared" si="18"/>
        <v>0</v>
      </c>
      <c r="H271" s="215">
        <f t="shared" si="19"/>
        <v>0</v>
      </c>
      <c r="I271" s="216" t="str">
        <f t="shared" si="20"/>
        <v>H</v>
      </c>
      <c r="J271" s="214">
        <f t="shared" si="22"/>
        <v>0</v>
      </c>
      <c r="K271" s="217" t="str">
        <f t="shared" si="17"/>
        <v/>
      </c>
    </row>
    <row r="272" spans="1:11">
      <c r="A272" s="10"/>
      <c r="B272" s="11"/>
      <c r="C272" s="55"/>
      <c r="D272" s="55"/>
      <c r="E272" s="55"/>
      <c r="F272" s="55"/>
      <c r="G272" s="214">
        <f t="shared" si="18"/>
        <v>0</v>
      </c>
      <c r="H272" s="215">
        <f t="shared" si="19"/>
        <v>0</v>
      </c>
      <c r="I272" s="216" t="str">
        <f t="shared" si="20"/>
        <v>H</v>
      </c>
      <c r="J272" s="214">
        <f t="shared" si="22"/>
        <v>0</v>
      </c>
      <c r="K272" s="217" t="str">
        <f t="shared" si="17"/>
        <v/>
      </c>
    </row>
    <row r="273" spans="1:11">
      <c r="A273" s="10"/>
      <c r="B273" s="11"/>
      <c r="C273" s="55"/>
      <c r="D273" s="55"/>
      <c r="E273" s="55"/>
      <c r="F273" s="55"/>
      <c r="G273" s="214">
        <f t="shared" si="18"/>
        <v>0</v>
      </c>
      <c r="H273" s="215">
        <f t="shared" si="19"/>
        <v>0</v>
      </c>
      <c r="I273" s="216" t="str">
        <f t="shared" si="20"/>
        <v>H</v>
      </c>
      <c r="J273" s="214">
        <f t="shared" si="22"/>
        <v>0</v>
      </c>
      <c r="K273" s="217" t="str">
        <f t="shared" si="17"/>
        <v/>
      </c>
    </row>
    <row r="274" spans="1:11">
      <c r="A274" s="10"/>
      <c r="B274" s="11"/>
      <c r="C274" s="55"/>
      <c r="D274" s="55"/>
      <c r="E274" s="55"/>
      <c r="F274" s="55"/>
      <c r="G274" s="214">
        <f t="shared" si="18"/>
        <v>0</v>
      </c>
      <c r="H274" s="215">
        <f t="shared" si="19"/>
        <v>0</v>
      </c>
      <c r="I274" s="216" t="str">
        <f t="shared" si="20"/>
        <v>H</v>
      </c>
      <c r="J274" s="214">
        <f t="shared" si="22"/>
        <v>0</v>
      </c>
      <c r="K274" s="217" t="str">
        <f t="shared" si="17"/>
        <v/>
      </c>
    </row>
    <row r="275" spans="1:11">
      <c r="A275" s="10"/>
      <c r="B275" s="11"/>
      <c r="C275" s="55"/>
      <c r="D275" s="55"/>
      <c r="E275" s="55"/>
      <c r="F275" s="55"/>
      <c r="G275" s="214">
        <f t="shared" si="18"/>
        <v>0</v>
      </c>
      <c r="H275" s="215">
        <f t="shared" si="19"/>
        <v>0</v>
      </c>
      <c r="I275" s="216" t="str">
        <f t="shared" si="20"/>
        <v>H</v>
      </c>
      <c r="J275" s="214">
        <f t="shared" si="22"/>
        <v>0</v>
      </c>
      <c r="K275" s="217" t="str">
        <f t="shared" si="17"/>
        <v/>
      </c>
    </row>
    <row r="276" spans="1:11">
      <c r="A276" s="10"/>
      <c r="B276" s="11"/>
      <c r="C276" s="55"/>
      <c r="D276" s="55"/>
      <c r="E276" s="55"/>
      <c r="F276" s="55"/>
      <c r="G276" s="214">
        <f t="shared" si="18"/>
        <v>0</v>
      </c>
      <c r="H276" s="215">
        <f t="shared" si="19"/>
        <v>0</v>
      </c>
      <c r="I276" s="216" t="str">
        <f t="shared" si="20"/>
        <v>H</v>
      </c>
      <c r="J276" s="214">
        <f t="shared" si="22"/>
        <v>0</v>
      </c>
      <c r="K276" s="217" t="str">
        <f t="shared" ref="K276:K287" si="23">IF(A276&lt;&gt;"",VLOOKUP(A276,Sachgruppen,2,0),"")</f>
        <v/>
      </c>
    </row>
    <row r="277" spans="1:11">
      <c r="A277" s="10"/>
      <c r="B277" s="11"/>
      <c r="C277" s="55"/>
      <c r="D277" s="55"/>
      <c r="E277" s="55"/>
      <c r="F277" s="55"/>
      <c r="G277" s="214">
        <f t="shared" ref="G277:G287" si="24">IF(OR(LEFT($A277,1)="1",LEFT($A277,1)="2"),(C277-D277)-(E277-F277),C277-D277)</f>
        <v>0</v>
      </c>
      <c r="H277" s="215">
        <f t="shared" ref="H277:H287" si="25">IF(LEFT($A277,1)="1",E277-F277,IF(LEFT($A277,1)="2",F277-E277,0))</f>
        <v>0</v>
      </c>
      <c r="I277" s="216" t="str">
        <f t="shared" ref="I277:I340" si="26">IF(OR(LEFT($A277,1)="1",LEFT($A277,1)="3",LEFT($A277,1)="5",LEFT($A277,1)="7",LEFT($A277,4)="9000"),"S","H")</f>
        <v>H</v>
      </c>
      <c r="J277" s="214">
        <f t="shared" si="22"/>
        <v>0</v>
      </c>
      <c r="K277" s="217" t="str">
        <f t="shared" si="23"/>
        <v/>
      </c>
    </row>
    <row r="278" spans="1:11">
      <c r="A278" s="10"/>
      <c r="B278" s="11"/>
      <c r="C278" s="55"/>
      <c r="D278" s="55"/>
      <c r="E278" s="55"/>
      <c r="F278" s="55"/>
      <c r="G278" s="214">
        <f t="shared" si="24"/>
        <v>0</v>
      </c>
      <c r="H278" s="215">
        <f t="shared" si="25"/>
        <v>0</v>
      </c>
      <c r="I278" s="216" t="str">
        <f t="shared" si="26"/>
        <v>H</v>
      </c>
      <c r="J278" s="214">
        <f t="shared" si="22"/>
        <v>0</v>
      </c>
      <c r="K278" s="217" t="str">
        <f t="shared" si="23"/>
        <v/>
      </c>
    </row>
    <row r="279" spans="1:11">
      <c r="A279" s="10"/>
      <c r="B279" s="11"/>
      <c r="C279" s="55"/>
      <c r="D279" s="55"/>
      <c r="E279" s="55"/>
      <c r="F279" s="55"/>
      <c r="G279" s="214">
        <f t="shared" si="24"/>
        <v>0</v>
      </c>
      <c r="H279" s="215">
        <f t="shared" si="25"/>
        <v>0</v>
      </c>
      <c r="I279" s="216" t="str">
        <f t="shared" si="26"/>
        <v>H</v>
      </c>
      <c r="J279" s="214">
        <f t="shared" si="22"/>
        <v>0</v>
      </c>
      <c r="K279" s="217" t="str">
        <f t="shared" si="23"/>
        <v/>
      </c>
    </row>
    <row r="280" spans="1:11">
      <c r="A280" s="10"/>
      <c r="B280" s="11"/>
      <c r="C280" s="55"/>
      <c r="D280" s="55"/>
      <c r="E280" s="55"/>
      <c r="F280" s="55"/>
      <c r="G280" s="214">
        <f t="shared" si="24"/>
        <v>0</v>
      </c>
      <c r="H280" s="215">
        <f t="shared" si="25"/>
        <v>0</v>
      </c>
      <c r="I280" s="216" t="str">
        <f t="shared" si="26"/>
        <v>H</v>
      </c>
      <c r="J280" s="214">
        <f t="shared" si="21"/>
        <v>0</v>
      </c>
      <c r="K280" s="217" t="str">
        <f t="shared" si="23"/>
        <v/>
      </c>
    </row>
    <row r="281" spans="1:11">
      <c r="A281" s="10"/>
      <c r="B281" s="11"/>
      <c r="C281" s="55"/>
      <c r="D281" s="55"/>
      <c r="E281" s="55"/>
      <c r="F281" s="55"/>
      <c r="G281" s="214">
        <f t="shared" si="24"/>
        <v>0</v>
      </c>
      <c r="H281" s="215">
        <f t="shared" si="25"/>
        <v>0</v>
      </c>
      <c r="I281" s="216" t="str">
        <f t="shared" si="26"/>
        <v>H</v>
      </c>
      <c r="J281" s="214">
        <f t="shared" si="21"/>
        <v>0</v>
      </c>
      <c r="K281" s="217" t="str">
        <f t="shared" si="23"/>
        <v/>
      </c>
    </row>
    <row r="282" spans="1:11">
      <c r="A282" s="10"/>
      <c r="B282" s="11"/>
      <c r="C282" s="55"/>
      <c r="D282" s="55"/>
      <c r="E282" s="55"/>
      <c r="F282" s="55"/>
      <c r="G282" s="214">
        <f t="shared" si="24"/>
        <v>0</v>
      </c>
      <c r="H282" s="215">
        <f t="shared" si="25"/>
        <v>0</v>
      </c>
      <c r="I282" s="216" t="str">
        <f t="shared" si="26"/>
        <v>H</v>
      </c>
      <c r="J282" s="214">
        <f t="shared" ref="J282:J283" si="27">IF(I282="H",-G282,G282)</f>
        <v>0</v>
      </c>
      <c r="K282" s="217" t="str">
        <f t="shared" si="23"/>
        <v/>
      </c>
    </row>
    <row r="283" spans="1:11">
      <c r="A283" s="10"/>
      <c r="B283" s="11"/>
      <c r="C283" s="55"/>
      <c r="D283" s="55"/>
      <c r="E283" s="55"/>
      <c r="F283" s="55"/>
      <c r="G283" s="214">
        <f t="shared" si="24"/>
        <v>0</v>
      </c>
      <c r="H283" s="215">
        <f t="shared" si="25"/>
        <v>0</v>
      </c>
      <c r="I283" s="216" t="str">
        <f t="shared" si="26"/>
        <v>H</v>
      </c>
      <c r="J283" s="214">
        <f t="shared" si="27"/>
        <v>0</v>
      </c>
      <c r="K283" s="217" t="str">
        <f t="shared" si="23"/>
        <v/>
      </c>
    </row>
    <row r="284" spans="1:11">
      <c r="A284" s="10"/>
      <c r="B284" s="11"/>
      <c r="C284" s="55"/>
      <c r="D284" s="55"/>
      <c r="E284" s="55"/>
      <c r="F284" s="55"/>
      <c r="G284" s="214">
        <f t="shared" si="24"/>
        <v>0</v>
      </c>
      <c r="H284" s="215">
        <f t="shared" si="25"/>
        <v>0</v>
      </c>
      <c r="I284" s="216" t="str">
        <f t="shared" si="26"/>
        <v>H</v>
      </c>
      <c r="J284" s="214">
        <f t="shared" si="21"/>
        <v>0</v>
      </c>
      <c r="K284" s="217" t="str">
        <f t="shared" si="23"/>
        <v/>
      </c>
    </row>
    <row r="285" spans="1:11">
      <c r="A285" s="10"/>
      <c r="B285" s="11"/>
      <c r="C285" s="55"/>
      <c r="D285" s="55"/>
      <c r="E285" s="55"/>
      <c r="F285" s="55"/>
      <c r="G285" s="214">
        <f t="shared" si="24"/>
        <v>0</v>
      </c>
      <c r="H285" s="215">
        <f t="shared" si="25"/>
        <v>0</v>
      </c>
      <c r="I285" s="216" t="str">
        <f t="shared" si="26"/>
        <v>H</v>
      </c>
      <c r="J285" s="214">
        <f t="shared" si="21"/>
        <v>0</v>
      </c>
      <c r="K285" s="217" t="str">
        <f t="shared" si="23"/>
        <v/>
      </c>
    </row>
    <row r="286" spans="1:11">
      <c r="A286" s="10"/>
      <c r="B286" s="11"/>
      <c r="C286" s="55"/>
      <c r="D286" s="55"/>
      <c r="E286" s="55"/>
      <c r="F286" s="55"/>
      <c r="G286" s="214">
        <f t="shared" si="24"/>
        <v>0</v>
      </c>
      <c r="H286" s="215">
        <f t="shared" si="25"/>
        <v>0</v>
      </c>
      <c r="I286" s="216" t="str">
        <f t="shared" si="26"/>
        <v>H</v>
      </c>
      <c r="J286" s="214">
        <f t="shared" si="21"/>
        <v>0</v>
      </c>
      <c r="K286" s="217" t="str">
        <f t="shared" si="23"/>
        <v/>
      </c>
    </row>
    <row r="287" spans="1:11">
      <c r="A287" s="10"/>
      <c r="B287" s="11"/>
      <c r="C287" s="55"/>
      <c r="D287" s="55"/>
      <c r="E287" s="55"/>
      <c r="F287" s="55"/>
      <c r="G287" s="214">
        <f t="shared" si="24"/>
        <v>0</v>
      </c>
      <c r="H287" s="215">
        <f t="shared" si="25"/>
        <v>0</v>
      </c>
      <c r="I287" s="216" t="str">
        <f t="shared" si="26"/>
        <v>H</v>
      </c>
      <c r="J287" s="214">
        <f t="shared" si="21"/>
        <v>0</v>
      </c>
      <c r="K287" s="217" t="str">
        <f t="shared" si="23"/>
        <v/>
      </c>
    </row>
    <row r="288" spans="1:11">
      <c r="A288" s="10"/>
      <c r="B288" s="11"/>
      <c r="C288" s="55"/>
      <c r="D288" s="55"/>
      <c r="E288" s="55"/>
      <c r="F288" s="55"/>
      <c r="G288" s="214">
        <f t="shared" ref="G288:G351" si="28">IF(OR(LEFT($A288,1)="1",LEFT($A288,1)="2"),(C288-D288)-(E288-F288),C288-D288)</f>
        <v>0</v>
      </c>
      <c r="H288" s="215">
        <f t="shared" ref="H288:H351" si="29">IF(LEFT($A288,1)="1",E288-F288,IF(LEFT($A288,1)="2",F288-E288,0))</f>
        <v>0</v>
      </c>
      <c r="I288" s="216" t="str">
        <f t="shared" si="26"/>
        <v>H</v>
      </c>
      <c r="J288" s="214">
        <f t="shared" ref="J288:J351" si="30">IF(I288="H",-G288,G288)</f>
        <v>0</v>
      </c>
      <c r="K288" s="217" t="str">
        <f t="shared" ref="K288:K351" si="31">IF(A288&lt;&gt;"",VLOOKUP(A288,Sachgruppen,2,0),"")</f>
        <v/>
      </c>
    </row>
    <row r="289" spans="1:11">
      <c r="A289" s="10"/>
      <c r="B289" s="11"/>
      <c r="C289" s="55"/>
      <c r="D289" s="55"/>
      <c r="E289" s="55"/>
      <c r="F289" s="55"/>
      <c r="G289" s="214">
        <f t="shared" si="28"/>
        <v>0</v>
      </c>
      <c r="H289" s="215">
        <f t="shared" si="29"/>
        <v>0</v>
      </c>
      <c r="I289" s="216" t="str">
        <f t="shared" si="26"/>
        <v>H</v>
      </c>
      <c r="J289" s="214">
        <f t="shared" si="30"/>
        <v>0</v>
      </c>
      <c r="K289" s="217" t="str">
        <f t="shared" si="31"/>
        <v/>
      </c>
    </row>
    <row r="290" spans="1:11">
      <c r="A290" s="10"/>
      <c r="B290" s="11"/>
      <c r="C290" s="55"/>
      <c r="D290" s="55"/>
      <c r="E290" s="55"/>
      <c r="F290" s="55"/>
      <c r="G290" s="214">
        <f t="shared" si="28"/>
        <v>0</v>
      </c>
      <c r="H290" s="215">
        <f t="shared" si="29"/>
        <v>0</v>
      </c>
      <c r="I290" s="216" t="str">
        <f t="shared" si="26"/>
        <v>H</v>
      </c>
      <c r="J290" s="214">
        <f t="shared" si="30"/>
        <v>0</v>
      </c>
      <c r="K290" s="217" t="str">
        <f t="shared" si="31"/>
        <v/>
      </c>
    </row>
    <row r="291" spans="1:11">
      <c r="A291" s="10"/>
      <c r="B291" s="11"/>
      <c r="C291" s="55"/>
      <c r="D291" s="55"/>
      <c r="E291" s="55"/>
      <c r="F291" s="55"/>
      <c r="G291" s="214">
        <f t="shared" si="28"/>
        <v>0</v>
      </c>
      <c r="H291" s="215">
        <f t="shared" si="29"/>
        <v>0</v>
      </c>
      <c r="I291" s="216" t="str">
        <f t="shared" si="26"/>
        <v>H</v>
      </c>
      <c r="J291" s="214">
        <f t="shared" si="30"/>
        <v>0</v>
      </c>
      <c r="K291" s="217" t="str">
        <f t="shared" si="31"/>
        <v/>
      </c>
    </row>
    <row r="292" spans="1:11">
      <c r="A292" s="10"/>
      <c r="B292" s="11"/>
      <c r="C292" s="55"/>
      <c r="D292" s="55"/>
      <c r="E292" s="55"/>
      <c r="F292" s="55"/>
      <c r="G292" s="214">
        <f t="shared" si="28"/>
        <v>0</v>
      </c>
      <c r="H292" s="215">
        <f t="shared" si="29"/>
        <v>0</v>
      </c>
      <c r="I292" s="216" t="str">
        <f t="shared" si="26"/>
        <v>H</v>
      </c>
      <c r="J292" s="214">
        <f t="shared" si="30"/>
        <v>0</v>
      </c>
      <c r="K292" s="217" t="str">
        <f t="shared" si="31"/>
        <v/>
      </c>
    </row>
    <row r="293" spans="1:11">
      <c r="A293" s="10"/>
      <c r="B293" s="11"/>
      <c r="C293" s="55"/>
      <c r="D293" s="55"/>
      <c r="E293" s="55"/>
      <c r="F293" s="55"/>
      <c r="G293" s="214">
        <f t="shared" si="28"/>
        <v>0</v>
      </c>
      <c r="H293" s="215">
        <f t="shared" si="29"/>
        <v>0</v>
      </c>
      <c r="I293" s="216" t="str">
        <f t="shared" si="26"/>
        <v>H</v>
      </c>
      <c r="J293" s="214">
        <f t="shared" si="30"/>
        <v>0</v>
      </c>
      <c r="K293" s="217" t="str">
        <f t="shared" si="31"/>
        <v/>
      </c>
    </row>
    <row r="294" spans="1:11">
      <c r="A294" s="10"/>
      <c r="B294" s="11"/>
      <c r="C294" s="55"/>
      <c r="D294" s="55"/>
      <c r="E294" s="55"/>
      <c r="F294" s="55"/>
      <c r="G294" s="214">
        <f t="shared" si="28"/>
        <v>0</v>
      </c>
      <c r="H294" s="215">
        <f t="shared" si="29"/>
        <v>0</v>
      </c>
      <c r="I294" s="216" t="str">
        <f t="shared" si="26"/>
        <v>H</v>
      </c>
      <c r="J294" s="214">
        <f t="shared" si="30"/>
        <v>0</v>
      </c>
      <c r="K294" s="217" t="str">
        <f t="shared" si="31"/>
        <v/>
      </c>
    </row>
    <row r="295" spans="1:11">
      <c r="A295" s="10"/>
      <c r="B295" s="11"/>
      <c r="C295" s="55"/>
      <c r="D295" s="55"/>
      <c r="E295" s="55"/>
      <c r="F295" s="55"/>
      <c r="G295" s="214">
        <f t="shared" si="28"/>
        <v>0</v>
      </c>
      <c r="H295" s="215">
        <f t="shared" si="29"/>
        <v>0</v>
      </c>
      <c r="I295" s="216" t="str">
        <f t="shared" si="26"/>
        <v>H</v>
      </c>
      <c r="J295" s="214">
        <f t="shared" si="30"/>
        <v>0</v>
      </c>
      <c r="K295" s="217" t="str">
        <f t="shared" si="31"/>
        <v/>
      </c>
    </row>
    <row r="296" spans="1:11">
      <c r="A296" s="10"/>
      <c r="B296" s="11"/>
      <c r="C296" s="55"/>
      <c r="D296" s="55"/>
      <c r="E296" s="55"/>
      <c r="F296" s="55"/>
      <c r="G296" s="214">
        <f t="shared" si="28"/>
        <v>0</v>
      </c>
      <c r="H296" s="215">
        <f t="shared" si="29"/>
        <v>0</v>
      </c>
      <c r="I296" s="216" t="str">
        <f t="shared" si="26"/>
        <v>H</v>
      </c>
      <c r="J296" s="214">
        <f t="shared" si="30"/>
        <v>0</v>
      </c>
      <c r="K296" s="217" t="str">
        <f t="shared" si="31"/>
        <v/>
      </c>
    </row>
    <row r="297" spans="1:11">
      <c r="A297" s="10"/>
      <c r="B297" s="11"/>
      <c r="C297" s="55"/>
      <c r="D297" s="55"/>
      <c r="E297" s="55"/>
      <c r="F297" s="55"/>
      <c r="G297" s="214">
        <f t="shared" si="28"/>
        <v>0</v>
      </c>
      <c r="H297" s="215">
        <f t="shared" si="29"/>
        <v>0</v>
      </c>
      <c r="I297" s="216" t="str">
        <f t="shared" si="26"/>
        <v>H</v>
      </c>
      <c r="J297" s="214">
        <f t="shared" si="30"/>
        <v>0</v>
      </c>
      <c r="K297" s="217" t="str">
        <f t="shared" si="31"/>
        <v/>
      </c>
    </row>
    <row r="298" spans="1:11">
      <c r="A298" s="10"/>
      <c r="B298" s="11"/>
      <c r="C298" s="55"/>
      <c r="D298" s="55"/>
      <c r="E298" s="55"/>
      <c r="F298" s="55"/>
      <c r="G298" s="214">
        <f t="shared" si="28"/>
        <v>0</v>
      </c>
      <c r="H298" s="215">
        <f t="shared" si="29"/>
        <v>0</v>
      </c>
      <c r="I298" s="216" t="str">
        <f t="shared" si="26"/>
        <v>H</v>
      </c>
      <c r="J298" s="214">
        <f t="shared" si="30"/>
        <v>0</v>
      </c>
      <c r="K298" s="217" t="str">
        <f t="shared" si="31"/>
        <v/>
      </c>
    </row>
    <row r="299" spans="1:11">
      <c r="A299" s="10"/>
      <c r="B299" s="11"/>
      <c r="C299" s="55"/>
      <c r="D299" s="55"/>
      <c r="E299" s="55"/>
      <c r="F299" s="55"/>
      <c r="G299" s="214">
        <f t="shared" si="28"/>
        <v>0</v>
      </c>
      <c r="H299" s="215">
        <f t="shared" si="29"/>
        <v>0</v>
      </c>
      <c r="I299" s="216" t="str">
        <f t="shared" si="26"/>
        <v>H</v>
      </c>
      <c r="J299" s="214">
        <f t="shared" si="30"/>
        <v>0</v>
      </c>
      <c r="K299" s="217" t="str">
        <f t="shared" si="31"/>
        <v/>
      </c>
    </row>
    <row r="300" spans="1:11">
      <c r="A300" s="10"/>
      <c r="B300" s="11"/>
      <c r="C300" s="55"/>
      <c r="D300" s="55"/>
      <c r="E300" s="55"/>
      <c r="F300" s="55"/>
      <c r="G300" s="214">
        <f t="shared" si="28"/>
        <v>0</v>
      </c>
      <c r="H300" s="215">
        <f t="shared" si="29"/>
        <v>0</v>
      </c>
      <c r="I300" s="216" t="str">
        <f t="shared" si="26"/>
        <v>H</v>
      </c>
      <c r="J300" s="214">
        <f t="shared" si="30"/>
        <v>0</v>
      </c>
      <c r="K300" s="217" t="str">
        <f t="shared" si="31"/>
        <v/>
      </c>
    </row>
    <row r="301" spans="1:11">
      <c r="A301" s="10"/>
      <c r="B301" s="11"/>
      <c r="C301" s="55"/>
      <c r="D301" s="55"/>
      <c r="E301" s="55"/>
      <c r="F301" s="55"/>
      <c r="G301" s="214">
        <f t="shared" si="28"/>
        <v>0</v>
      </c>
      <c r="H301" s="215">
        <f t="shared" si="29"/>
        <v>0</v>
      </c>
      <c r="I301" s="216" t="str">
        <f t="shared" si="26"/>
        <v>H</v>
      </c>
      <c r="J301" s="214">
        <f t="shared" si="30"/>
        <v>0</v>
      </c>
      <c r="K301" s="217" t="str">
        <f t="shared" si="31"/>
        <v/>
      </c>
    </row>
    <row r="302" spans="1:11">
      <c r="A302" s="10"/>
      <c r="B302" s="11"/>
      <c r="C302" s="55"/>
      <c r="D302" s="55"/>
      <c r="E302" s="55"/>
      <c r="F302" s="55"/>
      <c r="G302" s="214">
        <f t="shared" si="28"/>
        <v>0</v>
      </c>
      <c r="H302" s="215">
        <f t="shared" si="29"/>
        <v>0</v>
      </c>
      <c r="I302" s="216" t="str">
        <f t="shared" si="26"/>
        <v>H</v>
      </c>
      <c r="J302" s="214">
        <f t="shared" si="30"/>
        <v>0</v>
      </c>
      <c r="K302" s="217" t="str">
        <f t="shared" si="31"/>
        <v/>
      </c>
    </row>
    <row r="303" spans="1:11">
      <c r="A303" s="10"/>
      <c r="B303" s="11"/>
      <c r="C303" s="55"/>
      <c r="D303" s="55"/>
      <c r="E303" s="55"/>
      <c r="F303" s="55"/>
      <c r="G303" s="214">
        <f t="shared" si="28"/>
        <v>0</v>
      </c>
      <c r="H303" s="215">
        <f t="shared" si="29"/>
        <v>0</v>
      </c>
      <c r="I303" s="216" t="str">
        <f t="shared" si="26"/>
        <v>H</v>
      </c>
      <c r="J303" s="214">
        <f t="shared" si="30"/>
        <v>0</v>
      </c>
      <c r="K303" s="217" t="str">
        <f t="shared" si="31"/>
        <v/>
      </c>
    </row>
    <row r="304" spans="1:11">
      <c r="A304" s="10"/>
      <c r="B304" s="11"/>
      <c r="C304" s="55"/>
      <c r="D304" s="55"/>
      <c r="E304" s="55"/>
      <c r="F304" s="55"/>
      <c r="G304" s="214">
        <f t="shared" si="28"/>
        <v>0</v>
      </c>
      <c r="H304" s="215">
        <f t="shared" si="29"/>
        <v>0</v>
      </c>
      <c r="I304" s="216" t="str">
        <f t="shared" si="26"/>
        <v>H</v>
      </c>
      <c r="J304" s="214">
        <f t="shared" si="30"/>
        <v>0</v>
      </c>
      <c r="K304" s="217" t="str">
        <f t="shared" si="31"/>
        <v/>
      </c>
    </row>
    <row r="305" spans="1:11">
      <c r="A305" s="10"/>
      <c r="B305" s="11"/>
      <c r="C305" s="55"/>
      <c r="D305" s="55"/>
      <c r="E305" s="55"/>
      <c r="F305" s="55"/>
      <c r="G305" s="214">
        <f t="shared" si="28"/>
        <v>0</v>
      </c>
      <c r="H305" s="215">
        <f t="shared" si="29"/>
        <v>0</v>
      </c>
      <c r="I305" s="216" t="str">
        <f t="shared" si="26"/>
        <v>H</v>
      </c>
      <c r="J305" s="214">
        <f t="shared" si="30"/>
        <v>0</v>
      </c>
      <c r="K305" s="217" t="str">
        <f t="shared" si="31"/>
        <v/>
      </c>
    </row>
    <row r="306" spans="1:11">
      <c r="A306" s="10"/>
      <c r="B306" s="11"/>
      <c r="C306" s="55"/>
      <c r="D306" s="55"/>
      <c r="E306" s="55"/>
      <c r="F306" s="55"/>
      <c r="G306" s="214">
        <f t="shared" si="28"/>
        <v>0</v>
      </c>
      <c r="H306" s="215">
        <f t="shared" si="29"/>
        <v>0</v>
      </c>
      <c r="I306" s="216" t="str">
        <f t="shared" si="26"/>
        <v>H</v>
      </c>
      <c r="J306" s="214">
        <f t="shared" si="30"/>
        <v>0</v>
      </c>
      <c r="K306" s="217" t="str">
        <f t="shared" si="31"/>
        <v/>
      </c>
    </row>
    <row r="307" spans="1:11">
      <c r="A307" s="10"/>
      <c r="B307" s="11"/>
      <c r="C307" s="55"/>
      <c r="D307" s="55"/>
      <c r="E307" s="55"/>
      <c r="F307" s="55"/>
      <c r="G307" s="214">
        <f t="shared" si="28"/>
        <v>0</v>
      </c>
      <c r="H307" s="215">
        <f t="shared" si="29"/>
        <v>0</v>
      </c>
      <c r="I307" s="216" t="str">
        <f t="shared" si="26"/>
        <v>H</v>
      </c>
      <c r="J307" s="214">
        <f t="shared" si="30"/>
        <v>0</v>
      </c>
      <c r="K307" s="217" t="str">
        <f t="shared" si="31"/>
        <v/>
      </c>
    </row>
    <row r="308" spans="1:11">
      <c r="A308" s="10"/>
      <c r="B308" s="11"/>
      <c r="C308" s="55"/>
      <c r="D308" s="55"/>
      <c r="E308" s="55"/>
      <c r="F308" s="55"/>
      <c r="G308" s="214">
        <f t="shared" si="28"/>
        <v>0</v>
      </c>
      <c r="H308" s="215">
        <f t="shared" si="29"/>
        <v>0</v>
      </c>
      <c r="I308" s="216" t="str">
        <f t="shared" si="26"/>
        <v>H</v>
      </c>
      <c r="J308" s="214">
        <f t="shared" si="30"/>
        <v>0</v>
      </c>
      <c r="K308" s="217" t="str">
        <f t="shared" si="31"/>
        <v/>
      </c>
    </row>
    <row r="309" spans="1:11">
      <c r="A309" s="10"/>
      <c r="B309" s="11"/>
      <c r="C309" s="55"/>
      <c r="D309" s="55"/>
      <c r="E309" s="55"/>
      <c r="F309" s="55"/>
      <c r="G309" s="214">
        <f t="shared" si="28"/>
        <v>0</v>
      </c>
      <c r="H309" s="215">
        <f t="shared" si="29"/>
        <v>0</v>
      </c>
      <c r="I309" s="216" t="str">
        <f t="shared" si="26"/>
        <v>H</v>
      </c>
      <c r="J309" s="214">
        <f t="shared" si="30"/>
        <v>0</v>
      </c>
      <c r="K309" s="217" t="str">
        <f t="shared" si="31"/>
        <v/>
      </c>
    </row>
    <row r="310" spans="1:11">
      <c r="A310" s="10"/>
      <c r="B310" s="11"/>
      <c r="C310" s="55"/>
      <c r="D310" s="55"/>
      <c r="E310" s="55"/>
      <c r="F310" s="55"/>
      <c r="G310" s="214">
        <f t="shared" si="28"/>
        <v>0</v>
      </c>
      <c r="H310" s="215">
        <f t="shared" si="29"/>
        <v>0</v>
      </c>
      <c r="I310" s="216" t="str">
        <f t="shared" si="26"/>
        <v>H</v>
      </c>
      <c r="J310" s="214">
        <f t="shared" si="30"/>
        <v>0</v>
      </c>
      <c r="K310" s="217" t="str">
        <f t="shared" si="31"/>
        <v/>
      </c>
    </row>
    <row r="311" spans="1:11">
      <c r="A311" s="10"/>
      <c r="B311" s="11"/>
      <c r="C311" s="55"/>
      <c r="D311" s="55"/>
      <c r="E311" s="55"/>
      <c r="F311" s="55"/>
      <c r="G311" s="214">
        <f t="shared" si="28"/>
        <v>0</v>
      </c>
      <c r="H311" s="215">
        <f t="shared" si="29"/>
        <v>0</v>
      </c>
      <c r="I311" s="216" t="str">
        <f t="shared" si="26"/>
        <v>H</v>
      </c>
      <c r="J311" s="214">
        <f t="shared" si="30"/>
        <v>0</v>
      </c>
      <c r="K311" s="217" t="str">
        <f t="shared" si="31"/>
        <v/>
      </c>
    </row>
    <row r="312" spans="1:11">
      <c r="A312" s="10"/>
      <c r="B312" s="11"/>
      <c r="C312" s="55"/>
      <c r="D312" s="55"/>
      <c r="E312" s="55"/>
      <c r="F312" s="55"/>
      <c r="G312" s="214">
        <f t="shared" si="28"/>
        <v>0</v>
      </c>
      <c r="H312" s="215">
        <f t="shared" si="29"/>
        <v>0</v>
      </c>
      <c r="I312" s="216" t="str">
        <f t="shared" si="26"/>
        <v>H</v>
      </c>
      <c r="J312" s="214">
        <f t="shared" si="30"/>
        <v>0</v>
      </c>
      <c r="K312" s="217" t="str">
        <f t="shared" si="31"/>
        <v/>
      </c>
    </row>
    <row r="313" spans="1:11">
      <c r="A313" s="10"/>
      <c r="B313" s="11"/>
      <c r="C313" s="55"/>
      <c r="D313" s="55"/>
      <c r="E313" s="55"/>
      <c r="F313" s="55"/>
      <c r="G313" s="214">
        <f t="shared" si="28"/>
        <v>0</v>
      </c>
      <c r="H313" s="215">
        <f t="shared" si="29"/>
        <v>0</v>
      </c>
      <c r="I313" s="216" t="str">
        <f t="shared" si="26"/>
        <v>H</v>
      </c>
      <c r="J313" s="214">
        <f t="shared" si="30"/>
        <v>0</v>
      </c>
      <c r="K313" s="217" t="str">
        <f t="shared" si="31"/>
        <v/>
      </c>
    </row>
    <row r="314" spans="1:11">
      <c r="A314" s="10"/>
      <c r="B314" s="11"/>
      <c r="C314" s="55"/>
      <c r="D314" s="55"/>
      <c r="E314" s="55"/>
      <c r="F314" s="55"/>
      <c r="G314" s="214">
        <f t="shared" si="28"/>
        <v>0</v>
      </c>
      <c r="H314" s="215">
        <f t="shared" si="29"/>
        <v>0</v>
      </c>
      <c r="I314" s="216" t="str">
        <f t="shared" si="26"/>
        <v>H</v>
      </c>
      <c r="J314" s="214">
        <f t="shared" si="30"/>
        <v>0</v>
      </c>
      <c r="K314" s="217" t="str">
        <f t="shared" si="31"/>
        <v/>
      </c>
    </row>
    <row r="315" spans="1:11">
      <c r="A315" s="10"/>
      <c r="B315" s="11"/>
      <c r="C315" s="55"/>
      <c r="D315" s="55"/>
      <c r="E315" s="55"/>
      <c r="F315" s="55"/>
      <c r="G315" s="214">
        <f t="shared" si="28"/>
        <v>0</v>
      </c>
      <c r="H315" s="215">
        <f t="shared" si="29"/>
        <v>0</v>
      </c>
      <c r="I315" s="216" t="str">
        <f t="shared" si="26"/>
        <v>H</v>
      </c>
      <c r="J315" s="214">
        <f t="shared" si="30"/>
        <v>0</v>
      </c>
      <c r="K315" s="217" t="str">
        <f t="shared" si="31"/>
        <v/>
      </c>
    </row>
    <row r="316" spans="1:11">
      <c r="A316" s="10"/>
      <c r="B316" s="11"/>
      <c r="C316" s="55"/>
      <c r="D316" s="55"/>
      <c r="E316" s="55"/>
      <c r="F316" s="55"/>
      <c r="G316" s="214">
        <f t="shared" si="28"/>
        <v>0</v>
      </c>
      <c r="H316" s="215">
        <f t="shared" si="29"/>
        <v>0</v>
      </c>
      <c r="I316" s="216" t="str">
        <f t="shared" si="26"/>
        <v>H</v>
      </c>
      <c r="J316" s="214">
        <f t="shared" si="30"/>
        <v>0</v>
      </c>
      <c r="K316" s="217" t="str">
        <f t="shared" si="31"/>
        <v/>
      </c>
    </row>
    <row r="317" spans="1:11">
      <c r="A317" s="10"/>
      <c r="B317" s="11"/>
      <c r="C317" s="55"/>
      <c r="D317" s="55"/>
      <c r="E317" s="55"/>
      <c r="F317" s="55"/>
      <c r="G317" s="214">
        <f t="shared" si="28"/>
        <v>0</v>
      </c>
      <c r="H317" s="215">
        <f t="shared" si="29"/>
        <v>0</v>
      </c>
      <c r="I317" s="216" t="str">
        <f t="shared" si="26"/>
        <v>H</v>
      </c>
      <c r="J317" s="214">
        <f t="shared" si="30"/>
        <v>0</v>
      </c>
      <c r="K317" s="217" t="str">
        <f t="shared" si="31"/>
        <v/>
      </c>
    </row>
    <row r="318" spans="1:11">
      <c r="A318" s="10"/>
      <c r="B318" s="11"/>
      <c r="C318" s="55"/>
      <c r="D318" s="55"/>
      <c r="E318" s="55"/>
      <c r="F318" s="55"/>
      <c r="G318" s="214">
        <f t="shared" si="28"/>
        <v>0</v>
      </c>
      <c r="H318" s="215">
        <f t="shared" si="29"/>
        <v>0</v>
      </c>
      <c r="I318" s="216" t="str">
        <f t="shared" si="26"/>
        <v>H</v>
      </c>
      <c r="J318" s="214">
        <f t="shared" si="30"/>
        <v>0</v>
      </c>
      <c r="K318" s="217" t="str">
        <f t="shared" si="31"/>
        <v/>
      </c>
    </row>
    <row r="319" spans="1:11">
      <c r="A319" s="10"/>
      <c r="B319" s="11"/>
      <c r="C319" s="55"/>
      <c r="D319" s="55"/>
      <c r="E319" s="55"/>
      <c r="F319" s="55"/>
      <c r="G319" s="214">
        <f t="shared" si="28"/>
        <v>0</v>
      </c>
      <c r="H319" s="215">
        <f t="shared" si="29"/>
        <v>0</v>
      </c>
      <c r="I319" s="216" t="str">
        <f t="shared" si="26"/>
        <v>H</v>
      </c>
      <c r="J319" s="214">
        <f t="shared" si="30"/>
        <v>0</v>
      </c>
      <c r="K319" s="217" t="str">
        <f t="shared" si="31"/>
        <v/>
      </c>
    </row>
    <row r="320" spans="1:11">
      <c r="A320" s="10"/>
      <c r="B320" s="11"/>
      <c r="C320" s="55"/>
      <c r="D320" s="55"/>
      <c r="E320" s="55"/>
      <c r="F320" s="55"/>
      <c r="G320" s="214">
        <f t="shared" si="28"/>
        <v>0</v>
      </c>
      <c r="H320" s="215">
        <f t="shared" si="29"/>
        <v>0</v>
      </c>
      <c r="I320" s="216" t="str">
        <f t="shared" si="26"/>
        <v>H</v>
      </c>
      <c r="J320" s="214">
        <f t="shared" si="30"/>
        <v>0</v>
      </c>
      <c r="K320" s="217" t="str">
        <f t="shared" si="31"/>
        <v/>
      </c>
    </row>
    <row r="321" spans="1:11">
      <c r="A321" s="10"/>
      <c r="B321" s="11"/>
      <c r="C321" s="55"/>
      <c r="D321" s="55"/>
      <c r="E321" s="55"/>
      <c r="F321" s="55"/>
      <c r="G321" s="214">
        <f t="shared" si="28"/>
        <v>0</v>
      </c>
      <c r="H321" s="215">
        <f t="shared" si="29"/>
        <v>0</v>
      </c>
      <c r="I321" s="216" t="str">
        <f t="shared" si="26"/>
        <v>H</v>
      </c>
      <c r="J321" s="214">
        <f t="shared" si="30"/>
        <v>0</v>
      </c>
      <c r="K321" s="217" t="str">
        <f t="shared" si="31"/>
        <v/>
      </c>
    </row>
    <row r="322" spans="1:11">
      <c r="A322" s="10"/>
      <c r="B322" s="11"/>
      <c r="C322" s="55"/>
      <c r="D322" s="55"/>
      <c r="E322" s="55"/>
      <c r="F322" s="55"/>
      <c r="G322" s="214">
        <f t="shared" si="28"/>
        <v>0</v>
      </c>
      <c r="H322" s="215">
        <f t="shared" si="29"/>
        <v>0</v>
      </c>
      <c r="I322" s="216" t="str">
        <f t="shared" si="26"/>
        <v>H</v>
      </c>
      <c r="J322" s="214">
        <f t="shared" si="30"/>
        <v>0</v>
      </c>
      <c r="K322" s="217" t="str">
        <f t="shared" si="31"/>
        <v/>
      </c>
    </row>
    <row r="323" spans="1:11">
      <c r="A323" s="10"/>
      <c r="B323" s="11"/>
      <c r="C323" s="55"/>
      <c r="D323" s="55"/>
      <c r="E323" s="55"/>
      <c r="F323" s="55"/>
      <c r="G323" s="214">
        <f t="shared" si="28"/>
        <v>0</v>
      </c>
      <c r="H323" s="215">
        <f t="shared" si="29"/>
        <v>0</v>
      </c>
      <c r="I323" s="216" t="str">
        <f t="shared" si="26"/>
        <v>H</v>
      </c>
      <c r="J323" s="214">
        <f t="shared" si="30"/>
        <v>0</v>
      </c>
      <c r="K323" s="217" t="str">
        <f t="shared" si="31"/>
        <v/>
      </c>
    </row>
    <row r="324" spans="1:11">
      <c r="A324" s="10"/>
      <c r="B324" s="11"/>
      <c r="C324" s="55"/>
      <c r="D324" s="55"/>
      <c r="E324" s="55"/>
      <c r="F324" s="55"/>
      <c r="G324" s="214">
        <f t="shared" si="28"/>
        <v>0</v>
      </c>
      <c r="H324" s="215">
        <f t="shared" si="29"/>
        <v>0</v>
      </c>
      <c r="I324" s="216" t="str">
        <f t="shared" si="26"/>
        <v>H</v>
      </c>
      <c r="J324" s="214">
        <f t="shared" si="30"/>
        <v>0</v>
      </c>
      <c r="K324" s="217" t="str">
        <f t="shared" si="31"/>
        <v/>
      </c>
    </row>
    <row r="325" spans="1:11">
      <c r="A325" s="10"/>
      <c r="B325" s="11"/>
      <c r="C325" s="55"/>
      <c r="D325" s="55"/>
      <c r="E325" s="55"/>
      <c r="F325" s="55"/>
      <c r="G325" s="214">
        <f t="shared" si="28"/>
        <v>0</v>
      </c>
      <c r="H325" s="215">
        <f t="shared" si="29"/>
        <v>0</v>
      </c>
      <c r="I325" s="216" t="str">
        <f t="shared" si="26"/>
        <v>H</v>
      </c>
      <c r="J325" s="214">
        <f t="shared" si="30"/>
        <v>0</v>
      </c>
      <c r="K325" s="217" t="str">
        <f t="shared" si="31"/>
        <v/>
      </c>
    </row>
    <row r="326" spans="1:11">
      <c r="A326" s="10"/>
      <c r="B326" s="11"/>
      <c r="C326" s="55"/>
      <c r="D326" s="55"/>
      <c r="E326" s="55"/>
      <c r="F326" s="55"/>
      <c r="G326" s="214">
        <f t="shared" si="28"/>
        <v>0</v>
      </c>
      <c r="H326" s="215">
        <f t="shared" si="29"/>
        <v>0</v>
      </c>
      <c r="I326" s="216" t="str">
        <f t="shared" si="26"/>
        <v>H</v>
      </c>
      <c r="J326" s="214">
        <f t="shared" si="30"/>
        <v>0</v>
      </c>
      <c r="K326" s="217" t="str">
        <f t="shared" si="31"/>
        <v/>
      </c>
    </row>
    <row r="327" spans="1:11">
      <c r="A327" s="10"/>
      <c r="B327" s="11"/>
      <c r="C327" s="55"/>
      <c r="D327" s="55"/>
      <c r="E327" s="55"/>
      <c r="F327" s="55"/>
      <c r="G327" s="214">
        <f t="shared" si="28"/>
        <v>0</v>
      </c>
      <c r="H327" s="215">
        <f t="shared" si="29"/>
        <v>0</v>
      </c>
      <c r="I327" s="216" t="str">
        <f t="shared" si="26"/>
        <v>H</v>
      </c>
      <c r="J327" s="214">
        <f t="shared" si="30"/>
        <v>0</v>
      </c>
      <c r="K327" s="217" t="str">
        <f t="shared" si="31"/>
        <v/>
      </c>
    </row>
    <row r="328" spans="1:11">
      <c r="A328" s="10"/>
      <c r="B328" s="11"/>
      <c r="C328" s="55"/>
      <c r="D328" s="55"/>
      <c r="E328" s="55"/>
      <c r="F328" s="55"/>
      <c r="G328" s="214">
        <f t="shared" si="28"/>
        <v>0</v>
      </c>
      <c r="H328" s="215">
        <f t="shared" si="29"/>
        <v>0</v>
      </c>
      <c r="I328" s="216" t="str">
        <f t="shared" si="26"/>
        <v>H</v>
      </c>
      <c r="J328" s="214">
        <f t="shared" si="30"/>
        <v>0</v>
      </c>
      <c r="K328" s="217" t="str">
        <f t="shared" si="31"/>
        <v/>
      </c>
    </row>
    <row r="329" spans="1:11">
      <c r="A329" s="10"/>
      <c r="B329" s="11"/>
      <c r="C329" s="55"/>
      <c r="D329" s="55"/>
      <c r="E329" s="55"/>
      <c r="F329" s="55"/>
      <c r="G329" s="214">
        <f t="shared" si="28"/>
        <v>0</v>
      </c>
      <c r="H329" s="215">
        <f t="shared" si="29"/>
        <v>0</v>
      </c>
      <c r="I329" s="216" t="str">
        <f t="shared" si="26"/>
        <v>H</v>
      </c>
      <c r="J329" s="214">
        <f t="shared" si="30"/>
        <v>0</v>
      </c>
      <c r="K329" s="217" t="str">
        <f t="shared" si="31"/>
        <v/>
      </c>
    </row>
    <row r="330" spans="1:11">
      <c r="A330" s="10"/>
      <c r="B330" s="11"/>
      <c r="C330" s="55"/>
      <c r="D330" s="55"/>
      <c r="E330" s="55"/>
      <c r="F330" s="55"/>
      <c r="G330" s="214">
        <f t="shared" si="28"/>
        <v>0</v>
      </c>
      <c r="H330" s="215">
        <f t="shared" si="29"/>
        <v>0</v>
      </c>
      <c r="I330" s="216" t="str">
        <f t="shared" si="26"/>
        <v>H</v>
      </c>
      <c r="J330" s="214">
        <f t="shared" si="30"/>
        <v>0</v>
      </c>
      <c r="K330" s="217" t="str">
        <f t="shared" si="31"/>
        <v/>
      </c>
    </row>
    <row r="331" spans="1:11">
      <c r="A331" s="10"/>
      <c r="B331" s="11"/>
      <c r="C331" s="55"/>
      <c r="D331" s="55"/>
      <c r="E331" s="55"/>
      <c r="F331" s="55"/>
      <c r="G331" s="214">
        <f t="shared" si="28"/>
        <v>0</v>
      </c>
      <c r="H331" s="215">
        <f t="shared" si="29"/>
        <v>0</v>
      </c>
      <c r="I331" s="216" t="str">
        <f t="shared" si="26"/>
        <v>H</v>
      </c>
      <c r="J331" s="214">
        <f t="shared" si="30"/>
        <v>0</v>
      </c>
      <c r="K331" s="217" t="str">
        <f t="shared" si="31"/>
        <v/>
      </c>
    </row>
    <row r="332" spans="1:11">
      <c r="A332" s="10"/>
      <c r="B332" s="11"/>
      <c r="C332" s="55"/>
      <c r="D332" s="55"/>
      <c r="E332" s="55"/>
      <c r="F332" s="55"/>
      <c r="G332" s="214">
        <f t="shared" si="28"/>
        <v>0</v>
      </c>
      <c r="H332" s="215">
        <f t="shared" si="29"/>
        <v>0</v>
      </c>
      <c r="I332" s="216" t="str">
        <f t="shared" si="26"/>
        <v>H</v>
      </c>
      <c r="J332" s="214">
        <f t="shared" si="30"/>
        <v>0</v>
      </c>
      <c r="K332" s="217" t="str">
        <f t="shared" si="31"/>
        <v/>
      </c>
    </row>
    <row r="333" spans="1:11">
      <c r="A333" s="10"/>
      <c r="B333" s="11"/>
      <c r="C333" s="55"/>
      <c r="D333" s="55"/>
      <c r="E333" s="55"/>
      <c r="F333" s="55"/>
      <c r="G333" s="214">
        <f t="shared" si="28"/>
        <v>0</v>
      </c>
      <c r="H333" s="215">
        <f t="shared" si="29"/>
        <v>0</v>
      </c>
      <c r="I333" s="216" t="str">
        <f t="shared" si="26"/>
        <v>H</v>
      </c>
      <c r="J333" s="214">
        <f t="shared" si="30"/>
        <v>0</v>
      </c>
      <c r="K333" s="217" t="str">
        <f t="shared" si="31"/>
        <v/>
      </c>
    </row>
    <row r="334" spans="1:11">
      <c r="A334" s="10"/>
      <c r="B334" s="11"/>
      <c r="C334" s="55"/>
      <c r="D334" s="55"/>
      <c r="E334" s="55"/>
      <c r="F334" s="55"/>
      <c r="G334" s="214">
        <f t="shared" si="28"/>
        <v>0</v>
      </c>
      <c r="H334" s="215">
        <f t="shared" si="29"/>
        <v>0</v>
      </c>
      <c r="I334" s="216" t="str">
        <f t="shared" si="26"/>
        <v>H</v>
      </c>
      <c r="J334" s="214">
        <f t="shared" si="30"/>
        <v>0</v>
      </c>
      <c r="K334" s="217" t="str">
        <f t="shared" si="31"/>
        <v/>
      </c>
    </row>
    <row r="335" spans="1:11">
      <c r="A335" s="10"/>
      <c r="B335" s="11"/>
      <c r="C335" s="55"/>
      <c r="D335" s="55"/>
      <c r="E335" s="55"/>
      <c r="F335" s="55"/>
      <c r="G335" s="214">
        <f t="shared" si="28"/>
        <v>0</v>
      </c>
      <c r="H335" s="215">
        <f t="shared" si="29"/>
        <v>0</v>
      </c>
      <c r="I335" s="216" t="str">
        <f t="shared" si="26"/>
        <v>H</v>
      </c>
      <c r="J335" s="214">
        <f t="shared" si="30"/>
        <v>0</v>
      </c>
      <c r="K335" s="217" t="str">
        <f t="shared" si="31"/>
        <v/>
      </c>
    </row>
    <row r="336" spans="1:11">
      <c r="A336" s="10"/>
      <c r="B336" s="11"/>
      <c r="C336" s="55"/>
      <c r="D336" s="55"/>
      <c r="E336" s="55"/>
      <c r="F336" s="55"/>
      <c r="G336" s="214">
        <f t="shared" si="28"/>
        <v>0</v>
      </c>
      <c r="H336" s="215">
        <f t="shared" si="29"/>
        <v>0</v>
      </c>
      <c r="I336" s="216" t="str">
        <f t="shared" si="26"/>
        <v>H</v>
      </c>
      <c r="J336" s="214">
        <f t="shared" si="30"/>
        <v>0</v>
      </c>
      <c r="K336" s="217" t="str">
        <f t="shared" si="31"/>
        <v/>
      </c>
    </row>
    <row r="337" spans="1:11">
      <c r="A337" s="10"/>
      <c r="B337" s="11"/>
      <c r="C337" s="55"/>
      <c r="D337" s="55"/>
      <c r="E337" s="55"/>
      <c r="F337" s="55"/>
      <c r="G337" s="214">
        <f t="shared" si="28"/>
        <v>0</v>
      </c>
      <c r="H337" s="215">
        <f t="shared" si="29"/>
        <v>0</v>
      </c>
      <c r="I337" s="216" t="str">
        <f t="shared" si="26"/>
        <v>H</v>
      </c>
      <c r="J337" s="214">
        <f t="shared" si="30"/>
        <v>0</v>
      </c>
      <c r="K337" s="217" t="str">
        <f t="shared" si="31"/>
        <v/>
      </c>
    </row>
    <row r="338" spans="1:11">
      <c r="A338" s="10"/>
      <c r="B338" s="11"/>
      <c r="C338" s="55"/>
      <c r="D338" s="55"/>
      <c r="E338" s="55"/>
      <c r="F338" s="55"/>
      <c r="G338" s="214">
        <f t="shared" si="28"/>
        <v>0</v>
      </c>
      <c r="H338" s="215">
        <f t="shared" si="29"/>
        <v>0</v>
      </c>
      <c r="I338" s="216" t="str">
        <f t="shared" si="26"/>
        <v>H</v>
      </c>
      <c r="J338" s="214">
        <f t="shared" si="30"/>
        <v>0</v>
      </c>
      <c r="K338" s="217" t="str">
        <f t="shared" si="31"/>
        <v/>
      </c>
    </row>
    <row r="339" spans="1:11">
      <c r="A339" s="10"/>
      <c r="B339" s="11"/>
      <c r="C339" s="55"/>
      <c r="D339" s="55"/>
      <c r="E339" s="55"/>
      <c r="F339" s="55"/>
      <c r="G339" s="214">
        <f t="shared" si="28"/>
        <v>0</v>
      </c>
      <c r="H339" s="215">
        <f t="shared" si="29"/>
        <v>0</v>
      </c>
      <c r="I339" s="216" t="str">
        <f t="shared" si="26"/>
        <v>H</v>
      </c>
      <c r="J339" s="214">
        <f t="shared" si="30"/>
        <v>0</v>
      </c>
      <c r="K339" s="217" t="str">
        <f t="shared" si="31"/>
        <v/>
      </c>
    </row>
    <row r="340" spans="1:11">
      <c r="A340" s="10"/>
      <c r="B340" s="11"/>
      <c r="C340" s="55"/>
      <c r="D340" s="55"/>
      <c r="E340" s="55"/>
      <c r="F340" s="55"/>
      <c r="G340" s="214">
        <f t="shared" si="28"/>
        <v>0</v>
      </c>
      <c r="H340" s="215">
        <f t="shared" si="29"/>
        <v>0</v>
      </c>
      <c r="I340" s="216" t="str">
        <f t="shared" si="26"/>
        <v>H</v>
      </c>
      <c r="J340" s="214">
        <f t="shared" si="30"/>
        <v>0</v>
      </c>
      <c r="K340" s="217" t="str">
        <f t="shared" si="31"/>
        <v/>
      </c>
    </row>
    <row r="341" spans="1:11">
      <c r="A341" s="10"/>
      <c r="B341" s="11"/>
      <c r="C341" s="55"/>
      <c r="D341" s="55"/>
      <c r="E341" s="55"/>
      <c r="F341" s="55"/>
      <c r="G341" s="214">
        <f t="shared" si="28"/>
        <v>0</v>
      </c>
      <c r="H341" s="215">
        <f t="shared" si="29"/>
        <v>0</v>
      </c>
      <c r="I341" s="216" t="str">
        <f t="shared" ref="I341:I404" si="32">IF(OR(LEFT($A341,1)="1",LEFT($A341,1)="3",LEFT($A341,1)="5",LEFT($A341,1)="7",LEFT($A341,4)="9000"),"S","H")</f>
        <v>H</v>
      </c>
      <c r="J341" s="214">
        <f t="shared" si="30"/>
        <v>0</v>
      </c>
      <c r="K341" s="217" t="str">
        <f t="shared" si="31"/>
        <v/>
      </c>
    </row>
    <row r="342" spans="1:11">
      <c r="A342" s="10"/>
      <c r="B342" s="11"/>
      <c r="C342" s="55"/>
      <c r="D342" s="55"/>
      <c r="E342" s="55"/>
      <c r="F342" s="55"/>
      <c r="G342" s="214">
        <f t="shared" si="28"/>
        <v>0</v>
      </c>
      <c r="H342" s="215">
        <f t="shared" si="29"/>
        <v>0</v>
      </c>
      <c r="I342" s="216" t="str">
        <f t="shared" si="32"/>
        <v>H</v>
      </c>
      <c r="J342" s="214">
        <f t="shared" si="30"/>
        <v>0</v>
      </c>
      <c r="K342" s="217" t="str">
        <f t="shared" si="31"/>
        <v/>
      </c>
    </row>
    <row r="343" spans="1:11">
      <c r="A343" s="10"/>
      <c r="B343" s="11"/>
      <c r="C343" s="55"/>
      <c r="D343" s="55"/>
      <c r="E343" s="55"/>
      <c r="F343" s="55"/>
      <c r="G343" s="214">
        <f t="shared" si="28"/>
        <v>0</v>
      </c>
      <c r="H343" s="215">
        <f t="shared" si="29"/>
        <v>0</v>
      </c>
      <c r="I343" s="216" t="str">
        <f t="shared" si="32"/>
        <v>H</v>
      </c>
      <c r="J343" s="214">
        <f t="shared" si="30"/>
        <v>0</v>
      </c>
      <c r="K343" s="217" t="str">
        <f t="shared" si="31"/>
        <v/>
      </c>
    </row>
    <row r="344" spans="1:11">
      <c r="A344" s="10"/>
      <c r="B344" s="11"/>
      <c r="C344" s="55"/>
      <c r="D344" s="55"/>
      <c r="E344" s="55"/>
      <c r="F344" s="55"/>
      <c r="G344" s="214">
        <f t="shared" si="28"/>
        <v>0</v>
      </c>
      <c r="H344" s="215">
        <f t="shared" si="29"/>
        <v>0</v>
      </c>
      <c r="I344" s="216" t="str">
        <f t="shared" si="32"/>
        <v>H</v>
      </c>
      <c r="J344" s="214">
        <f t="shared" si="30"/>
        <v>0</v>
      </c>
      <c r="K344" s="217" t="str">
        <f t="shared" si="31"/>
        <v/>
      </c>
    </row>
    <row r="345" spans="1:11">
      <c r="A345" s="10"/>
      <c r="B345" s="11"/>
      <c r="C345" s="55"/>
      <c r="D345" s="55"/>
      <c r="E345" s="55"/>
      <c r="F345" s="55"/>
      <c r="G345" s="214">
        <f t="shared" si="28"/>
        <v>0</v>
      </c>
      <c r="H345" s="215">
        <f t="shared" si="29"/>
        <v>0</v>
      </c>
      <c r="I345" s="216" t="str">
        <f t="shared" si="32"/>
        <v>H</v>
      </c>
      <c r="J345" s="214">
        <f t="shared" si="30"/>
        <v>0</v>
      </c>
      <c r="K345" s="217" t="str">
        <f t="shared" si="31"/>
        <v/>
      </c>
    </row>
    <row r="346" spans="1:11">
      <c r="A346" s="10"/>
      <c r="B346" s="11"/>
      <c r="C346" s="55"/>
      <c r="D346" s="55"/>
      <c r="E346" s="55"/>
      <c r="F346" s="55"/>
      <c r="G346" s="214">
        <f t="shared" si="28"/>
        <v>0</v>
      </c>
      <c r="H346" s="215">
        <f t="shared" si="29"/>
        <v>0</v>
      </c>
      <c r="I346" s="216" t="str">
        <f t="shared" si="32"/>
        <v>H</v>
      </c>
      <c r="J346" s="214">
        <f t="shared" si="30"/>
        <v>0</v>
      </c>
      <c r="K346" s="217" t="str">
        <f t="shared" si="31"/>
        <v/>
      </c>
    </row>
    <row r="347" spans="1:11">
      <c r="A347" s="10"/>
      <c r="B347" s="11"/>
      <c r="C347" s="55"/>
      <c r="D347" s="55"/>
      <c r="E347" s="55"/>
      <c r="F347" s="55"/>
      <c r="G347" s="214">
        <f t="shared" si="28"/>
        <v>0</v>
      </c>
      <c r="H347" s="215">
        <f t="shared" si="29"/>
        <v>0</v>
      </c>
      <c r="I347" s="216" t="str">
        <f t="shared" si="32"/>
        <v>H</v>
      </c>
      <c r="J347" s="214">
        <f t="shared" si="30"/>
        <v>0</v>
      </c>
      <c r="K347" s="217" t="str">
        <f t="shared" si="31"/>
        <v/>
      </c>
    </row>
    <row r="348" spans="1:11">
      <c r="A348" s="10"/>
      <c r="B348" s="11"/>
      <c r="C348" s="55"/>
      <c r="D348" s="55"/>
      <c r="E348" s="55"/>
      <c r="F348" s="55"/>
      <c r="G348" s="214">
        <f t="shared" si="28"/>
        <v>0</v>
      </c>
      <c r="H348" s="215">
        <f t="shared" si="29"/>
        <v>0</v>
      </c>
      <c r="I348" s="216" t="str">
        <f t="shared" si="32"/>
        <v>H</v>
      </c>
      <c r="J348" s="214">
        <f t="shared" si="30"/>
        <v>0</v>
      </c>
      <c r="K348" s="217" t="str">
        <f t="shared" si="31"/>
        <v/>
      </c>
    </row>
    <row r="349" spans="1:11">
      <c r="A349" s="10"/>
      <c r="B349" s="11"/>
      <c r="C349" s="55"/>
      <c r="D349" s="55"/>
      <c r="E349" s="55"/>
      <c r="F349" s="55"/>
      <c r="G349" s="214">
        <f t="shared" si="28"/>
        <v>0</v>
      </c>
      <c r="H349" s="215">
        <f t="shared" si="29"/>
        <v>0</v>
      </c>
      <c r="I349" s="216" t="str">
        <f t="shared" si="32"/>
        <v>H</v>
      </c>
      <c r="J349" s="214">
        <f t="shared" si="30"/>
        <v>0</v>
      </c>
      <c r="K349" s="217" t="str">
        <f t="shared" si="31"/>
        <v/>
      </c>
    </row>
    <row r="350" spans="1:11">
      <c r="A350" s="10"/>
      <c r="B350" s="11"/>
      <c r="C350" s="55"/>
      <c r="D350" s="55"/>
      <c r="E350" s="55"/>
      <c r="F350" s="55"/>
      <c r="G350" s="214">
        <f t="shared" si="28"/>
        <v>0</v>
      </c>
      <c r="H350" s="215">
        <f t="shared" si="29"/>
        <v>0</v>
      </c>
      <c r="I350" s="216" t="str">
        <f t="shared" si="32"/>
        <v>H</v>
      </c>
      <c r="J350" s="214">
        <f t="shared" si="30"/>
        <v>0</v>
      </c>
      <c r="K350" s="217" t="str">
        <f t="shared" si="31"/>
        <v/>
      </c>
    </row>
    <row r="351" spans="1:11">
      <c r="A351" s="10"/>
      <c r="B351" s="11"/>
      <c r="C351" s="55"/>
      <c r="D351" s="55"/>
      <c r="E351" s="55"/>
      <c r="F351" s="55"/>
      <c r="G351" s="214">
        <f t="shared" si="28"/>
        <v>0</v>
      </c>
      <c r="H351" s="215">
        <f t="shared" si="29"/>
        <v>0</v>
      </c>
      <c r="I351" s="216" t="str">
        <f t="shared" si="32"/>
        <v>H</v>
      </c>
      <c r="J351" s="214">
        <f t="shared" si="30"/>
        <v>0</v>
      </c>
      <c r="K351" s="217" t="str">
        <f t="shared" si="31"/>
        <v/>
      </c>
    </row>
    <row r="352" spans="1:11">
      <c r="A352" s="10"/>
      <c r="B352" s="11"/>
      <c r="C352" s="55"/>
      <c r="D352" s="55"/>
      <c r="E352" s="55"/>
      <c r="F352" s="55"/>
      <c r="G352" s="214">
        <f t="shared" ref="G352:G415" si="33">IF(OR(LEFT($A352,1)="1",LEFT($A352,1)="2"),(C352-D352)-(E352-F352),C352-D352)</f>
        <v>0</v>
      </c>
      <c r="H352" s="215">
        <f t="shared" ref="H352:H415" si="34">IF(LEFT($A352,1)="1",E352-F352,IF(LEFT($A352,1)="2",F352-E352,0))</f>
        <v>0</v>
      </c>
      <c r="I352" s="216" t="str">
        <f t="shared" si="32"/>
        <v>H</v>
      </c>
      <c r="J352" s="214">
        <f t="shared" ref="J352:J415" si="35">IF(I352="H",-G352,G352)</f>
        <v>0</v>
      </c>
      <c r="K352" s="217" t="str">
        <f t="shared" ref="K352:K415" si="36">IF(A352&lt;&gt;"",VLOOKUP(A352,Sachgruppen,2,0),"")</f>
        <v/>
      </c>
    </row>
    <row r="353" spans="1:11">
      <c r="A353" s="10"/>
      <c r="B353" s="11"/>
      <c r="C353" s="55"/>
      <c r="D353" s="55"/>
      <c r="E353" s="55"/>
      <c r="F353" s="55"/>
      <c r="G353" s="214">
        <f t="shared" si="33"/>
        <v>0</v>
      </c>
      <c r="H353" s="215">
        <f t="shared" si="34"/>
        <v>0</v>
      </c>
      <c r="I353" s="216" t="str">
        <f t="shared" si="32"/>
        <v>H</v>
      </c>
      <c r="J353" s="214">
        <f t="shared" si="35"/>
        <v>0</v>
      </c>
      <c r="K353" s="217" t="str">
        <f t="shared" si="36"/>
        <v/>
      </c>
    </row>
    <row r="354" spans="1:11">
      <c r="A354" s="10"/>
      <c r="B354" s="11"/>
      <c r="C354" s="55"/>
      <c r="D354" s="55"/>
      <c r="E354" s="55"/>
      <c r="F354" s="55"/>
      <c r="G354" s="214">
        <f t="shared" si="33"/>
        <v>0</v>
      </c>
      <c r="H354" s="215">
        <f t="shared" si="34"/>
        <v>0</v>
      </c>
      <c r="I354" s="216" t="str">
        <f t="shared" si="32"/>
        <v>H</v>
      </c>
      <c r="J354" s="214">
        <f t="shared" si="35"/>
        <v>0</v>
      </c>
      <c r="K354" s="217" t="str">
        <f t="shared" si="36"/>
        <v/>
      </c>
    </row>
    <row r="355" spans="1:11">
      <c r="A355" s="10"/>
      <c r="B355" s="11"/>
      <c r="C355" s="55"/>
      <c r="D355" s="55"/>
      <c r="E355" s="55"/>
      <c r="F355" s="55"/>
      <c r="G355" s="214">
        <f t="shared" si="33"/>
        <v>0</v>
      </c>
      <c r="H355" s="215">
        <f t="shared" si="34"/>
        <v>0</v>
      </c>
      <c r="I355" s="216" t="str">
        <f t="shared" si="32"/>
        <v>H</v>
      </c>
      <c r="J355" s="214">
        <f t="shared" si="35"/>
        <v>0</v>
      </c>
      <c r="K355" s="217" t="str">
        <f t="shared" si="36"/>
        <v/>
      </c>
    </row>
    <row r="356" spans="1:11">
      <c r="A356" s="10"/>
      <c r="B356" s="11"/>
      <c r="C356" s="55"/>
      <c r="D356" s="55"/>
      <c r="E356" s="55"/>
      <c r="F356" s="55"/>
      <c r="G356" s="214">
        <f t="shared" si="33"/>
        <v>0</v>
      </c>
      <c r="H356" s="215">
        <f t="shared" si="34"/>
        <v>0</v>
      </c>
      <c r="I356" s="216" t="str">
        <f t="shared" si="32"/>
        <v>H</v>
      </c>
      <c r="J356" s="214">
        <f t="shared" si="35"/>
        <v>0</v>
      </c>
      <c r="K356" s="217" t="str">
        <f t="shared" si="36"/>
        <v/>
      </c>
    </row>
    <row r="357" spans="1:11">
      <c r="A357" s="10"/>
      <c r="B357" s="11"/>
      <c r="C357" s="55"/>
      <c r="D357" s="55"/>
      <c r="E357" s="55"/>
      <c r="F357" s="55"/>
      <c r="G357" s="214">
        <f t="shared" si="33"/>
        <v>0</v>
      </c>
      <c r="H357" s="215">
        <f t="shared" si="34"/>
        <v>0</v>
      </c>
      <c r="I357" s="216" t="str">
        <f t="shared" si="32"/>
        <v>H</v>
      </c>
      <c r="J357" s="214">
        <f t="shared" si="35"/>
        <v>0</v>
      </c>
      <c r="K357" s="217" t="str">
        <f t="shared" si="36"/>
        <v/>
      </c>
    </row>
    <row r="358" spans="1:11">
      <c r="A358" s="10"/>
      <c r="B358" s="11"/>
      <c r="C358" s="55"/>
      <c r="D358" s="55"/>
      <c r="E358" s="55"/>
      <c r="F358" s="55"/>
      <c r="G358" s="214">
        <f t="shared" si="33"/>
        <v>0</v>
      </c>
      <c r="H358" s="215">
        <f t="shared" si="34"/>
        <v>0</v>
      </c>
      <c r="I358" s="216" t="str">
        <f t="shared" si="32"/>
        <v>H</v>
      </c>
      <c r="J358" s="214">
        <f t="shared" si="35"/>
        <v>0</v>
      </c>
      <c r="K358" s="217" t="str">
        <f t="shared" si="36"/>
        <v/>
      </c>
    </row>
    <row r="359" spans="1:11">
      <c r="A359" s="10"/>
      <c r="B359" s="11"/>
      <c r="C359" s="55"/>
      <c r="D359" s="55"/>
      <c r="E359" s="55"/>
      <c r="F359" s="55"/>
      <c r="G359" s="214">
        <f t="shared" si="33"/>
        <v>0</v>
      </c>
      <c r="H359" s="215">
        <f t="shared" si="34"/>
        <v>0</v>
      </c>
      <c r="I359" s="216" t="str">
        <f t="shared" si="32"/>
        <v>H</v>
      </c>
      <c r="J359" s="214">
        <f t="shared" si="35"/>
        <v>0</v>
      </c>
      <c r="K359" s="217" t="str">
        <f t="shared" si="36"/>
        <v/>
      </c>
    </row>
    <row r="360" spans="1:11">
      <c r="A360" s="10"/>
      <c r="B360" s="11"/>
      <c r="C360" s="55"/>
      <c r="D360" s="55"/>
      <c r="E360" s="55"/>
      <c r="F360" s="55"/>
      <c r="G360" s="214">
        <f t="shared" si="33"/>
        <v>0</v>
      </c>
      <c r="H360" s="215">
        <f t="shared" si="34"/>
        <v>0</v>
      </c>
      <c r="I360" s="216" t="str">
        <f t="shared" si="32"/>
        <v>H</v>
      </c>
      <c r="J360" s="214">
        <f t="shared" si="35"/>
        <v>0</v>
      </c>
      <c r="K360" s="217" t="str">
        <f t="shared" si="36"/>
        <v/>
      </c>
    </row>
    <row r="361" spans="1:11">
      <c r="A361" s="10"/>
      <c r="B361" s="11"/>
      <c r="C361" s="55"/>
      <c r="D361" s="55"/>
      <c r="E361" s="55"/>
      <c r="F361" s="55"/>
      <c r="G361" s="214">
        <f t="shared" si="33"/>
        <v>0</v>
      </c>
      <c r="H361" s="215">
        <f t="shared" si="34"/>
        <v>0</v>
      </c>
      <c r="I361" s="216" t="str">
        <f t="shared" si="32"/>
        <v>H</v>
      </c>
      <c r="J361" s="214">
        <f t="shared" si="35"/>
        <v>0</v>
      </c>
      <c r="K361" s="217" t="str">
        <f t="shared" si="36"/>
        <v/>
      </c>
    </row>
    <row r="362" spans="1:11">
      <c r="A362" s="10"/>
      <c r="B362" s="11"/>
      <c r="C362" s="55"/>
      <c r="D362" s="55"/>
      <c r="E362" s="55"/>
      <c r="F362" s="55"/>
      <c r="G362" s="214">
        <f t="shared" si="33"/>
        <v>0</v>
      </c>
      <c r="H362" s="215">
        <f t="shared" si="34"/>
        <v>0</v>
      </c>
      <c r="I362" s="216" t="str">
        <f t="shared" si="32"/>
        <v>H</v>
      </c>
      <c r="J362" s="214">
        <f t="shared" si="35"/>
        <v>0</v>
      </c>
      <c r="K362" s="217" t="str">
        <f t="shared" si="36"/>
        <v/>
      </c>
    </row>
    <row r="363" spans="1:11">
      <c r="A363" s="10"/>
      <c r="B363" s="11"/>
      <c r="C363" s="55"/>
      <c r="D363" s="55"/>
      <c r="E363" s="55"/>
      <c r="F363" s="55"/>
      <c r="G363" s="214">
        <f t="shared" si="33"/>
        <v>0</v>
      </c>
      <c r="H363" s="215">
        <f t="shared" si="34"/>
        <v>0</v>
      </c>
      <c r="I363" s="216" t="str">
        <f t="shared" si="32"/>
        <v>H</v>
      </c>
      <c r="J363" s="214">
        <f t="shared" si="35"/>
        <v>0</v>
      </c>
      <c r="K363" s="217" t="str">
        <f t="shared" si="36"/>
        <v/>
      </c>
    </row>
    <row r="364" spans="1:11">
      <c r="A364" s="10"/>
      <c r="B364" s="11"/>
      <c r="C364" s="55"/>
      <c r="D364" s="55"/>
      <c r="E364" s="55"/>
      <c r="F364" s="55"/>
      <c r="G364" s="214">
        <f t="shared" si="33"/>
        <v>0</v>
      </c>
      <c r="H364" s="215">
        <f t="shared" si="34"/>
        <v>0</v>
      </c>
      <c r="I364" s="216" t="str">
        <f t="shared" si="32"/>
        <v>H</v>
      </c>
      <c r="J364" s="214">
        <f t="shared" si="35"/>
        <v>0</v>
      </c>
      <c r="K364" s="217" t="str">
        <f t="shared" si="36"/>
        <v/>
      </c>
    </row>
    <row r="365" spans="1:11">
      <c r="A365" s="10"/>
      <c r="B365" s="11"/>
      <c r="C365" s="55"/>
      <c r="D365" s="55"/>
      <c r="E365" s="55"/>
      <c r="F365" s="55"/>
      <c r="G365" s="214">
        <f t="shared" si="33"/>
        <v>0</v>
      </c>
      <c r="H365" s="215">
        <f t="shared" si="34"/>
        <v>0</v>
      </c>
      <c r="I365" s="216" t="str">
        <f t="shared" si="32"/>
        <v>H</v>
      </c>
      <c r="J365" s="214">
        <f t="shared" si="35"/>
        <v>0</v>
      </c>
      <c r="K365" s="217" t="str">
        <f t="shared" si="36"/>
        <v/>
      </c>
    </row>
    <row r="366" spans="1:11">
      <c r="A366" s="10"/>
      <c r="B366" s="11"/>
      <c r="C366" s="55"/>
      <c r="D366" s="55"/>
      <c r="E366" s="55"/>
      <c r="F366" s="55"/>
      <c r="G366" s="214">
        <f t="shared" si="33"/>
        <v>0</v>
      </c>
      <c r="H366" s="215">
        <f t="shared" si="34"/>
        <v>0</v>
      </c>
      <c r="I366" s="216" t="str">
        <f t="shared" si="32"/>
        <v>H</v>
      </c>
      <c r="J366" s="214">
        <f t="shared" si="35"/>
        <v>0</v>
      </c>
      <c r="K366" s="217" t="str">
        <f t="shared" si="36"/>
        <v/>
      </c>
    </row>
    <row r="367" spans="1:11">
      <c r="A367" s="10"/>
      <c r="B367" s="11"/>
      <c r="C367" s="55"/>
      <c r="D367" s="55"/>
      <c r="E367" s="55"/>
      <c r="F367" s="55"/>
      <c r="G367" s="214">
        <f t="shared" si="33"/>
        <v>0</v>
      </c>
      <c r="H367" s="215">
        <f t="shared" si="34"/>
        <v>0</v>
      </c>
      <c r="I367" s="216" t="str">
        <f t="shared" si="32"/>
        <v>H</v>
      </c>
      <c r="J367" s="214">
        <f t="shared" si="35"/>
        <v>0</v>
      </c>
      <c r="K367" s="217" t="str">
        <f t="shared" si="36"/>
        <v/>
      </c>
    </row>
    <row r="368" spans="1:11">
      <c r="A368" s="10"/>
      <c r="B368" s="11"/>
      <c r="C368" s="55"/>
      <c r="D368" s="55"/>
      <c r="E368" s="55"/>
      <c r="F368" s="55"/>
      <c r="G368" s="214">
        <f t="shared" si="33"/>
        <v>0</v>
      </c>
      <c r="H368" s="215">
        <f t="shared" si="34"/>
        <v>0</v>
      </c>
      <c r="I368" s="216" t="str">
        <f t="shared" si="32"/>
        <v>H</v>
      </c>
      <c r="J368" s="214">
        <f t="shared" si="35"/>
        <v>0</v>
      </c>
      <c r="K368" s="217" t="str">
        <f t="shared" si="36"/>
        <v/>
      </c>
    </row>
    <row r="369" spans="1:11">
      <c r="A369" s="10"/>
      <c r="B369" s="11"/>
      <c r="C369" s="55"/>
      <c r="D369" s="55"/>
      <c r="E369" s="55"/>
      <c r="F369" s="55"/>
      <c r="G369" s="214">
        <f t="shared" si="33"/>
        <v>0</v>
      </c>
      <c r="H369" s="215">
        <f t="shared" si="34"/>
        <v>0</v>
      </c>
      <c r="I369" s="216" t="str">
        <f t="shared" si="32"/>
        <v>H</v>
      </c>
      <c r="J369" s="214">
        <f t="shared" si="35"/>
        <v>0</v>
      </c>
      <c r="K369" s="217" t="str">
        <f t="shared" si="36"/>
        <v/>
      </c>
    </row>
    <row r="370" spans="1:11">
      <c r="A370" s="10"/>
      <c r="B370" s="11"/>
      <c r="C370" s="55"/>
      <c r="D370" s="55"/>
      <c r="E370" s="55"/>
      <c r="F370" s="55"/>
      <c r="G370" s="214">
        <f t="shared" si="33"/>
        <v>0</v>
      </c>
      <c r="H370" s="215">
        <f t="shared" si="34"/>
        <v>0</v>
      </c>
      <c r="I370" s="216" t="str">
        <f t="shared" si="32"/>
        <v>H</v>
      </c>
      <c r="J370" s="214">
        <f t="shared" si="35"/>
        <v>0</v>
      </c>
      <c r="K370" s="217" t="str">
        <f t="shared" si="36"/>
        <v/>
      </c>
    </row>
    <row r="371" spans="1:11">
      <c r="A371" s="10"/>
      <c r="B371" s="11"/>
      <c r="C371" s="55"/>
      <c r="D371" s="55"/>
      <c r="E371" s="55"/>
      <c r="F371" s="55"/>
      <c r="G371" s="214">
        <f t="shared" si="33"/>
        <v>0</v>
      </c>
      <c r="H371" s="215">
        <f t="shared" si="34"/>
        <v>0</v>
      </c>
      <c r="I371" s="216" t="str">
        <f t="shared" si="32"/>
        <v>H</v>
      </c>
      <c r="J371" s="214">
        <f t="shared" si="35"/>
        <v>0</v>
      </c>
      <c r="K371" s="217" t="str">
        <f t="shared" si="36"/>
        <v/>
      </c>
    </row>
    <row r="372" spans="1:11">
      <c r="A372" s="10"/>
      <c r="B372" s="11"/>
      <c r="C372" s="55"/>
      <c r="D372" s="55"/>
      <c r="E372" s="55"/>
      <c r="F372" s="55"/>
      <c r="G372" s="214">
        <f t="shared" si="33"/>
        <v>0</v>
      </c>
      <c r="H372" s="215">
        <f t="shared" si="34"/>
        <v>0</v>
      </c>
      <c r="I372" s="216" t="str">
        <f t="shared" si="32"/>
        <v>H</v>
      </c>
      <c r="J372" s="214">
        <f t="shared" si="35"/>
        <v>0</v>
      </c>
      <c r="K372" s="217" t="str">
        <f t="shared" si="36"/>
        <v/>
      </c>
    </row>
    <row r="373" spans="1:11">
      <c r="A373" s="10"/>
      <c r="B373" s="11"/>
      <c r="C373" s="55"/>
      <c r="D373" s="55"/>
      <c r="E373" s="55"/>
      <c r="F373" s="55"/>
      <c r="G373" s="214">
        <f t="shared" si="33"/>
        <v>0</v>
      </c>
      <c r="H373" s="215">
        <f t="shared" si="34"/>
        <v>0</v>
      </c>
      <c r="I373" s="216" t="str">
        <f t="shared" si="32"/>
        <v>H</v>
      </c>
      <c r="J373" s="214">
        <f t="shared" si="35"/>
        <v>0</v>
      </c>
      <c r="K373" s="217" t="str">
        <f t="shared" si="36"/>
        <v/>
      </c>
    </row>
    <row r="374" spans="1:11">
      <c r="A374" s="10"/>
      <c r="B374" s="11"/>
      <c r="C374" s="55"/>
      <c r="D374" s="55"/>
      <c r="E374" s="55"/>
      <c r="F374" s="55"/>
      <c r="G374" s="214">
        <f t="shared" si="33"/>
        <v>0</v>
      </c>
      <c r="H374" s="215">
        <f t="shared" si="34"/>
        <v>0</v>
      </c>
      <c r="I374" s="216" t="str">
        <f t="shared" si="32"/>
        <v>H</v>
      </c>
      <c r="J374" s="214">
        <f t="shared" si="35"/>
        <v>0</v>
      </c>
      <c r="K374" s="217" t="str">
        <f t="shared" si="36"/>
        <v/>
      </c>
    </row>
    <row r="375" spans="1:11">
      <c r="A375" s="10"/>
      <c r="B375" s="11"/>
      <c r="C375" s="55"/>
      <c r="D375" s="55"/>
      <c r="E375" s="55"/>
      <c r="F375" s="55"/>
      <c r="G375" s="214">
        <f t="shared" si="33"/>
        <v>0</v>
      </c>
      <c r="H375" s="215">
        <f t="shared" si="34"/>
        <v>0</v>
      </c>
      <c r="I375" s="216" t="str">
        <f t="shared" si="32"/>
        <v>H</v>
      </c>
      <c r="J375" s="214">
        <f t="shared" si="35"/>
        <v>0</v>
      </c>
      <c r="K375" s="217" t="str">
        <f t="shared" si="36"/>
        <v/>
      </c>
    </row>
    <row r="376" spans="1:11">
      <c r="A376" s="10"/>
      <c r="B376" s="11"/>
      <c r="C376" s="55"/>
      <c r="D376" s="55"/>
      <c r="E376" s="55"/>
      <c r="F376" s="55"/>
      <c r="G376" s="214">
        <f t="shared" si="33"/>
        <v>0</v>
      </c>
      <c r="H376" s="215">
        <f t="shared" si="34"/>
        <v>0</v>
      </c>
      <c r="I376" s="216" t="str">
        <f t="shared" si="32"/>
        <v>H</v>
      </c>
      <c r="J376" s="214">
        <f t="shared" si="35"/>
        <v>0</v>
      </c>
      <c r="K376" s="217" t="str">
        <f t="shared" si="36"/>
        <v/>
      </c>
    </row>
    <row r="377" spans="1:11">
      <c r="A377" s="10"/>
      <c r="B377" s="11"/>
      <c r="C377" s="55"/>
      <c r="D377" s="55"/>
      <c r="E377" s="55"/>
      <c r="F377" s="55"/>
      <c r="G377" s="214">
        <f t="shared" si="33"/>
        <v>0</v>
      </c>
      <c r="H377" s="215">
        <f t="shared" si="34"/>
        <v>0</v>
      </c>
      <c r="I377" s="216" t="str">
        <f t="shared" si="32"/>
        <v>H</v>
      </c>
      <c r="J377" s="214">
        <f t="shared" si="35"/>
        <v>0</v>
      </c>
      <c r="K377" s="217" t="str">
        <f t="shared" si="36"/>
        <v/>
      </c>
    </row>
    <row r="378" spans="1:11">
      <c r="A378" s="10"/>
      <c r="B378" s="11"/>
      <c r="C378" s="55"/>
      <c r="D378" s="55"/>
      <c r="E378" s="55"/>
      <c r="F378" s="55"/>
      <c r="G378" s="214">
        <f t="shared" si="33"/>
        <v>0</v>
      </c>
      <c r="H378" s="215">
        <f t="shared" si="34"/>
        <v>0</v>
      </c>
      <c r="I378" s="216" t="str">
        <f t="shared" si="32"/>
        <v>H</v>
      </c>
      <c r="J378" s="214">
        <f t="shared" si="35"/>
        <v>0</v>
      </c>
      <c r="K378" s="217" t="str">
        <f t="shared" si="36"/>
        <v/>
      </c>
    </row>
    <row r="379" spans="1:11">
      <c r="A379" s="10"/>
      <c r="B379" s="11"/>
      <c r="C379" s="55"/>
      <c r="D379" s="55"/>
      <c r="E379" s="55"/>
      <c r="F379" s="55"/>
      <c r="G379" s="214">
        <f t="shared" si="33"/>
        <v>0</v>
      </c>
      <c r="H379" s="215">
        <f t="shared" si="34"/>
        <v>0</v>
      </c>
      <c r="I379" s="216" t="str">
        <f t="shared" si="32"/>
        <v>H</v>
      </c>
      <c r="J379" s="214">
        <f t="shared" si="35"/>
        <v>0</v>
      </c>
      <c r="K379" s="217" t="str">
        <f t="shared" si="36"/>
        <v/>
      </c>
    </row>
    <row r="380" spans="1:11">
      <c r="A380" s="10"/>
      <c r="B380" s="11"/>
      <c r="C380" s="55"/>
      <c r="D380" s="55"/>
      <c r="E380" s="55"/>
      <c r="F380" s="55"/>
      <c r="G380" s="214">
        <f t="shared" si="33"/>
        <v>0</v>
      </c>
      <c r="H380" s="215">
        <f t="shared" si="34"/>
        <v>0</v>
      </c>
      <c r="I380" s="216" t="str">
        <f t="shared" si="32"/>
        <v>H</v>
      </c>
      <c r="J380" s="214">
        <f t="shared" si="35"/>
        <v>0</v>
      </c>
      <c r="K380" s="217" t="str">
        <f t="shared" si="36"/>
        <v/>
      </c>
    </row>
    <row r="381" spans="1:11">
      <c r="A381" s="10"/>
      <c r="B381" s="11"/>
      <c r="C381" s="55"/>
      <c r="D381" s="55"/>
      <c r="E381" s="55"/>
      <c r="F381" s="55"/>
      <c r="G381" s="214">
        <f t="shared" si="33"/>
        <v>0</v>
      </c>
      <c r="H381" s="215">
        <f t="shared" si="34"/>
        <v>0</v>
      </c>
      <c r="I381" s="216" t="str">
        <f t="shared" si="32"/>
        <v>H</v>
      </c>
      <c r="J381" s="214">
        <f t="shared" si="35"/>
        <v>0</v>
      </c>
      <c r="K381" s="217" t="str">
        <f t="shared" si="36"/>
        <v/>
      </c>
    </row>
    <row r="382" spans="1:11">
      <c r="A382" s="10"/>
      <c r="B382" s="11"/>
      <c r="C382" s="55"/>
      <c r="D382" s="55"/>
      <c r="E382" s="55"/>
      <c r="F382" s="55"/>
      <c r="G382" s="214">
        <f t="shared" si="33"/>
        <v>0</v>
      </c>
      <c r="H382" s="215">
        <f t="shared" si="34"/>
        <v>0</v>
      </c>
      <c r="I382" s="216" t="str">
        <f t="shared" si="32"/>
        <v>H</v>
      </c>
      <c r="J382" s="214">
        <f t="shared" si="35"/>
        <v>0</v>
      </c>
      <c r="K382" s="217" t="str">
        <f t="shared" si="36"/>
        <v/>
      </c>
    </row>
    <row r="383" spans="1:11">
      <c r="A383" s="10"/>
      <c r="B383" s="11"/>
      <c r="C383" s="55"/>
      <c r="D383" s="55"/>
      <c r="E383" s="55"/>
      <c r="F383" s="55"/>
      <c r="G383" s="214">
        <f t="shared" si="33"/>
        <v>0</v>
      </c>
      <c r="H383" s="215">
        <f t="shared" si="34"/>
        <v>0</v>
      </c>
      <c r="I383" s="216" t="str">
        <f t="shared" si="32"/>
        <v>H</v>
      </c>
      <c r="J383" s="214">
        <f t="shared" si="35"/>
        <v>0</v>
      </c>
      <c r="K383" s="217" t="str">
        <f t="shared" si="36"/>
        <v/>
      </c>
    </row>
    <row r="384" spans="1:11">
      <c r="A384" s="10"/>
      <c r="B384" s="11"/>
      <c r="C384" s="55"/>
      <c r="D384" s="55"/>
      <c r="E384" s="55"/>
      <c r="F384" s="55"/>
      <c r="G384" s="214">
        <f t="shared" si="33"/>
        <v>0</v>
      </c>
      <c r="H384" s="215">
        <f t="shared" si="34"/>
        <v>0</v>
      </c>
      <c r="I384" s="216" t="str">
        <f t="shared" si="32"/>
        <v>H</v>
      </c>
      <c r="J384" s="214">
        <f t="shared" si="35"/>
        <v>0</v>
      </c>
      <c r="K384" s="217" t="str">
        <f t="shared" si="36"/>
        <v/>
      </c>
    </row>
    <row r="385" spans="1:11">
      <c r="A385" s="10"/>
      <c r="B385" s="11"/>
      <c r="C385" s="55"/>
      <c r="D385" s="55"/>
      <c r="E385" s="55"/>
      <c r="F385" s="55"/>
      <c r="G385" s="214">
        <f t="shared" si="33"/>
        <v>0</v>
      </c>
      <c r="H385" s="215">
        <f t="shared" si="34"/>
        <v>0</v>
      </c>
      <c r="I385" s="216" t="str">
        <f t="shared" si="32"/>
        <v>H</v>
      </c>
      <c r="J385" s="214">
        <f t="shared" si="35"/>
        <v>0</v>
      </c>
      <c r="K385" s="217" t="str">
        <f t="shared" si="36"/>
        <v/>
      </c>
    </row>
    <row r="386" spans="1:11">
      <c r="A386" s="10"/>
      <c r="B386" s="11"/>
      <c r="C386" s="55"/>
      <c r="D386" s="55"/>
      <c r="E386" s="55"/>
      <c r="F386" s="55"/>
      <c r="G386" s="214">
        <f t="shared" si="33"/>
        <v>0</v>
      </c>
      <c r="H386" s="215">
        <f t="shared" si="34"/>
        <v>0</v>
      </c>
      <c r="I386" s="216" t="str">
        <f t="shared" si="32"/>
        <v>H</v>
      </c>
      <c r="J386" s="214">
        <f t="shared" si="35"/>
        <v>0</v>
      </c>
      <c r="K386" s="217" t="str">
        <f t="shared" si="36"/>
        <v/>
      </c>
    </row>
    <row r="387" spans="1:11">
      <c r="A387" s="10"/>
      <c r="B387" s="11"/>
      <c r="C387" s="55"/>
      <c r="D387" s="55"/>
      <c r="E387" s="55"/>
      <c r="F387" s="55"/>
      <c r="G387" s="214">
        <f t="shared" si="33"/>
        <v>0</v>
      </c>
      <c r="H387" s="215">
        <f t="shared" si="34"/>
        <v>0</v>
      </c>
      <c r="I387" s="216" t="str">
        <f t="shared" si="32"/>
        <v>H</v>
      </c>
      <c r="J387" s="214">
        <f t="shared" si="35"/>
        <v>0</v>
      </c>
      <c r="K387" s="217" t="str">
        <f t="shared" si="36"/>
        <v/>
      </c>
    </row>
    <row r="388" spans="1:11">
      <c r="A388" s="10"/>
      <c r="B388" s="11"/>
      <c r="C388" s="55"/>
      <c r="D388" s="55"/>
      <c r="E388" s="55"/>
      <c r="F388" s="55"/>
      <c r="G388" s="214">
        <f t="shared" si="33"/>
        <v>0</v>
      </c>
      <c r="H388" s="215">
        <f t="shared" si="34"/>
        <v>0</v>
      </c>
      <c r="I388" s="216" t="str">
        <f t="shared" si="32"/>
        <v>H</v>
      </c>
      <c r="J388" s="214">
        <f t="shared" si="35"/>
        <v>0</v>
      </c>
      <c r="K388" s="217" t="str">
        <f t="shared" si="36"/>
        <v/>
      </c>
    </row>
    <row r="389" spans="1:11">
      <c r="A389" s="10"/>
      <c r="B389" s="11"/>
      <c r="C389" s="55"/>
      <c r="D389" s="55"/>
      <c r="E389" s="55"/>
      <c r="F389" s="55"/>
      <c r="G389" s="214">
        <f t="shared" si="33"/>
        <v>0</v>
      </c>
      <c r="H389" s="215">
        <f t="shared" si="34"/>
        <v>0</v>
      </c>
      <c r="I389" s="216" t="str">
        <f t="shared" si="32"/>
        <v>H</v>
      </c>
      <c r="J389" s="214">
        <f t="shared" si="35"/>
        <v>0</v>
      </c>
      <c r="K389" s="217" t="str">
        <f t="shared" si="36"/>
        <v/>
      </c>
    </row>
    <row r="390" spans="1:11">
      <c r="A390" s="10"/>
      <c r="B390" s="11"/>
      <c r="C390" s="55"/>
      <c r="D390" s="55"/>
      <c r="E390" s="55"/>
      <c r="F390" s="55"/>
      <c r="G390" s="214">
        <f t="shared" si="33"/>
        <v>0</v>
      </c>
      <c r="H390" s="215">
        <f t="shared" si="34"/>
        <v>0</v>
      </c>
      <c r="I390" s="216" t="str">
        <f t="shared" si="32"/>
        <v>H</v>
      </c>
      <c r="J390" s="214">
        <f t="shared" si="35"/>
        <v>0</v>
      </c>
      <c r="K390" s="217" t="str">
        <f t="shared" si="36"/>
        <v/>
      </c>
    </row>
    <row r="391" spans="1:11">
      <c r="A391" s="10"/>
      <c r="B391" s="11"/>
      <c r="C391" s="55"/>
      <c r="D391" s="55"/>
      <c r="E391" s="55"/>
      <c r="F391" s="55"/>
      <c r="G391" s="214">
        <f t="shared" si="33"/>
        <v>0</v>
      </c>
      <c r="H391" s="215">
        <f t="shared" si="34"/>
        <v>0</v>
      </c>
      <c r="I391" s="216" t="str">
        <f t="shared" si="32"/>
        <v>H</v>
      </c>
      <c r="J391" s="214">
        <f t="shared" si="35"/>
        <v>0</v>
      </c>
      <c r="K391" s="217" t="str">
        <f t="shared" si="36"/>
        <v/>
      </c>
    </row>
    <row r="392" spans="1:11">
      <c r="A392" s="10"/>
      <c r="B392" s="11"/>
      <c r="C392" s="55"/>
      <c r="D392" s="55"/>
      <c r="E392" s="55"/>
      <c r="F392" s="55"/>
      <c r="G392" s="214">
        <f t="shared" si="33"/>
        <v>0</v>
      </c>
      <c r="H392" s="215">
        <f t="shared" si="34"/>
        <v>0</v>
      </c>
      <c r="I392" s="216" t="str">
        <f t="shared" si="32"/>
        <v>H</v>
      </c>
      <c r="J392" s="214">
        <f t="shared" si="35"/>
        <v>0</v>
      </c>
      <c r="K392" s="217" t="str">
        <f t="shared" si="36"/>
        <v/>
      </c>
    </row>
    <row r="393" spans="1:11">
      <c r="A393" s="10"/>
      <c r="B393" s="11"/>
      <c r="C393" s="55"/>
      <c r="D393" s="55"/>
      <c r="E393" s="55"/>
      <c r="F393" s="55"/>
      <c r="G393" s="214">
        <f t="shared" si="33"/>
        <v>0</v>
      </c>
      <c r="H393" s="215">
        <f t="shared" si="34"/>
        <v>0</v>
      </c>
      <c r="I393" s="216" t="str">
        <f t="shared" si="32"/>
        <v>H</v>
      </c>
      <c r="J393" s="214">
        <f t="shared" si="35"/>
        <v>0</v>
      </c>
      <c r="K393" s="217" t="str">
        <f t="shared" si="36"/>
        <v/>
      </c>
    </row>
    <row r="394" spans="1:11">
      <c r="A394" s="10"/>
      <c r="B394" s="11"/>
      <c r="C394" s="55"/>
      <c r="D394" s="55"/>
      <c r="E394" s="55"/>
      <c r="F394" s="55"/>
      <c r="G394" s="214">
        <f t="shared" si="33"/>
        <v>0</v>
      </c>
      <c r="H394" s="215">
        <f t="shared" si="34"/>
        <v>0</v>
      </c>
      <c r="I394" s="216" t="str">
        <f t="shared" si="32"/>
        <v>H</v>
      </c>
      <c r="J394" s="214">
        <f t="shared" si="35"/>
        <v>0</v>
      </c>
      <c r="K394" s="217" t="str">
        <f t="shared" si="36"/>
        <v/>
      </c>
    </row>
    <row r="395" spans="1:11">
      <c r="A395" s="10"/>
      <c r="B395" s="11"/>
      <c r="C395" s="55"/>
      <c r="D395" s="55"/>
      <c r="E395" s="55"/>
      <c r="F395" s="55"/>
      <c r="G395" s="214">
        <f t="shared" si="33"/>
        <v>0</v>
      </c>
      <c r="H395" s="215">
        <f t="shared" si="34"/>
        <v>0</v>
      </c>
      <c r="I395" s="216" t="str">
        <f t="shared" si="32"/>
        <v>H</v>
      </c>
      <c r="J395" s="214">
        <f t="shared" si="35"/>
        <v>0</v>
      </c>
      <c r="K395" s="217" t="str">
        <f t="shared" si="36"/>
        <v/>
      </c>
    </row>
    <row r="396" spans="1:11">
      <c r="A396" s="10"/>
      <c r="B396" s="11"/>
      <c r="C396" s="55"/>
      <c r="D396" s="55"/>
      <c r="E396" s="55"/>
      <c r="F396" s="55"/>
      <c r="G396" s="214">
        <f t="shared" si="33"/>
        <v>0</v>
      </c>
      <c r="H396" s="215">
        <f t="shared" si="34"/>
        <v>0</v>
      </c>
      <c r="I396" s="216" t="str">
        <f t="shared" si="32"/>
        <v>H</v>
      </c>
      <c r="J396" s="214">
        <f t="shared" si="35"/>
        <v>0</v>
      </c>
      <c r="K396" s="217" t="str">
        <f t="shared" si="36"/>
        <v/>
      </c>
    </row>
    <row r="397" spans="1:11">
      <c r="A397" s="10"/>
      <c r="B397" s="11"/>
      <c r="C397" s="55"/>
      <c r="D397" s="55"/>
      <c r="E397" s="55"/>
      <c r="F397" s="55"/>
      <c r="G397" s="214">
        <f t="shared" si="33"/>
        <v>0</v>
      </c>
      <c r="H397" s="215">
        <f t="shared" si="34"/>
        <v>0</v>
      </c>
      <c r="I397" s="216" t="str">
        <f t="shared" si="32"/>
        <v>H</v>
      </c>
      <c r="J397" s="214">
        <f t="shared" si="35"/>
        <v>0</v>
      </c>
      <c r="K397" s="217" t="str">
        <f t="shared" si="36"/>
        <v/>
      </c>
    </row>
    <row r="398" spans="1:11">
      <c r="A398" s="10"/>
      <c r="B398" s="11"/>
      <c r="C398" s="55"/>
      <c r="D398" s="55"/>
      <c r="E398" s="55"/>
      <c r="F398" s="55"/>
      <c r="G398" s="214">
        <f t="shared" si="33"/>
        <v>0</v>
      </c>
      <c r="H398" s="215">
        <f t="shared" si="34"/>
        <v>0</v>
      </c>
      <c r="I398" s="216" t="str">
        <f t="shared" si="32"/>
        <v>H</v>
      </c>
      <c r="J398" s="214">
        <f t="shared" si="35"/>
        <v>0</v>
      </c>
      <c r="K398" s="217" t="str">
        <f t="shared" si="36"/>
        <v/>
      </c>
    </row>
    <row r="399" spans="1:11">
      <c r="A399" s="10"/>
      <c r="B399" s="11"/>
      <c r="C399" s="55"/>
      <c r="D399" s="55"/>
      <c r="E399" s="55"/>
      <c r="F399" s="55"/>
      <c r="G399" s="214">
        <f t="shared" si="33"/>
        <v>0</v>
      </c>
      <c r="H399" s="215">
        <f t="shared" si="34"/>
        <v>0</v>
      </c>
      <c r="I399" s="216" t="str">
        <f t="shared" si="32"/>
        <v>H</v>
      </c>
      <c r="J399" s="214">
        <f t="shared" si="35"/>
        <v>0</v>
      </c>
      <c r="K399" s="217" t="str">
        <f t="shared" si="36"/>
        <v/>
      </c>
    </row>
    <row r="400" spans="1:11">
      <c r="A400" s="10"/>
      <c r="B400" s="11"/>
      <c r="C400" s="55"/>
      <c r="D400" s="55"/>
      <c r="E400" s="55"/>
      <c r="F400" s="55"/>
      <c r="G400" s="214">
        <f t="shared" si="33"/>
        <v>0</v>
      </c>
      <c r="H400" s="215">
        <f t="shared" si="34"/>
        <v>0</v>
      </c>
      <c r="I400" s="216" t="str">
        <f t="shared" si="32"/>
        <v>H</v>
      </c>
      <c r="J400" s="214">
        <f t="shared" si="35"/>
        <v>0</v>
      </c>
      <c r="K400" s="217" t="str">
        <f t="shared" si="36"/>
        <v/>
      </c>
    </row>
    <row r="401" spans="1:11">
      <c r="A401" s="10"/>
      <c r="B401" s="11"/>
      <c r="C401" s="55"/>
      <c r="D401" s="55"/>
      <c r="E401" s="55"/>
      <c r="F401" s="55"/>
      <c r="G401" s="214">
        <f t="shared" si="33"/>
        <v>0</v>
      </c>
      <c r="H401" s="215">
        <f t="shared" si="34"/>
        <v>0</v>
      </c>
      <c r="I401" s="216" t="str">
        <f t="shared" si="32"/>
        <v>H</v>
      </c>
      <c r="J401" s="214">
        <f t="shared" si="35"/>
        <v>0</v>
      </c>
      <c r="K401" s="217" t="str">
        <f t="shared" si="36"/>
        <v/>
      </c>
    </row>
    <row r="402" spans="1:11">
      <c r="A402" s="10"/>
      <c r="B402" s="11"/>
      <c r="C402" s="55"/>
      <c r="D402" s="55"/>
      <c r="E402" s="55"/>
      <c r="F402" s="55"/>
      <c r="G402" s="214">
        <f t="shared" si="33"/>
        <v>0</v>
      </c>
      <c r="H402" s="215">
        <f t="shared" si="34"/>
        <v>0</v>
      </c>
      <c r="I402" s="216" t="str">
        <f t="shared" si="32"/>
        <v>H</v>
      </c>
      <c r="J402" s="214">
        <f t="shared" si="35"/>
        <v>0</v>
      </c>
      <c r="K402" s="217" t="str">
        <f t="shared" si="36"/>
        <v/>
      </c>
    </row>
    <row r="403" spans="1:11">
      <c r="A403" s="10"/>
      <c r="B403" s="11"/>
      <c r="C403" s="55"/>
      <c r="D403" s="55"/>
      <c r="E403" s="55"/>
      <c r="F403" s="55"/>
      <c r="G403" s="214">
        <f t="shared" si="33"/>
        <v>0</v>
      </c>
      <c r="H403" s="215">
        <f t="shared" si="34"/>
        <v>0</v>
      </c>
      <c r="I403" s="216" t="str">
        <f t="shared" si="32"/>
        <v>H</v>
      </c>
      <c r="J403" s="214">
        <f t="shared" si="35"/>
        <v>0</v>
      </c>
      <c r="K403" s="217" t="str">
        <f t="shared" si="36"/>
        <v/>
      </c>
    </row>
    <row r="404" spans="1:11">
      <c r="A404" s="10"/>
      <c r="B404" s="11"/>
      <c r="C404" s="55"/>
      <c r="D404" s="55"/>
      <c r="E404" s="55"/>
      <c r="F404" s="55"/>
      <c r="G404" s="214">
        <f t="shared" si="33"/>
        <v>0</v>
      </c>
      <c r="H404" s="215">
        <f t="shared" si="34"/>
        <v>0</v>
      </c>
      <c r="I404" s="216" t="str">
        <f t="shared" si="32"/>
        <v>H</v>
      </c>
      <c r="J404" s="214">
        <f t="shared" si="35"/>
        <v>0</v>
      </c>
      <c r="K404" s="217" t="str">
        <f t="shared" si="36"/>
        <v/>
      </c>
    </row>
    <row r="405" spans="1:11">
      <c r="A405" s="10"/>
      <c r="B405" s="11"/>
      <c r="C405" s="55"/>
      <c r="D405" s="55"/>
      <c r="E405" s="55"/>
      <c r="F405" s="55"/>
      <c r="G405" s="214">
        <f t="shared" si="33"/>
        <v>0</v>
      </c>
      <c r="H405" s="215">
        <f t="shared" si="34"/>
        <v>0</v>
      </c>
      <c r="I405" s="216" t="str">
        <f t="shared" ref="I405:I468" si="37">IF(OR(LEFT($A405,1)="1",LEFT($A405,1)="3",LEFT($A405,1)="5",LEFT($A405,1)="7",LEFT($A405,4)="9000"),"S","H")</f>
        <v>H</v>
      </c>
      <c r="J405" s="214">
        <f t="shared" si="35"/>
        <v>0</v>
      </c>
      <c r="K405" s="217" t="str">
        <f t="shared" si="36"/>
        <v/>
      </c>
    </row>
    <row r="406" spans="1:11">
      <c r="A406" s="10"/>
      <c r="B406" s="11"/>
      <c r="C406" s="55"/>
      <c r="D406" s="55"/>
      <c r="E406" s="55"/>
      <c r="F406" s="55"/>
      <c r="G406" s="214">
        <f t="shared" si="33"/>
        <v>0</v>
      </c>
      <c r="H406" s="215">
        <f t="shared" si="34"/>
        <v>0</v>
      </c>
      <c r="I406" s="216" t="str">
        <f t="shared" si="37"/>
        <v>H</v>
      </c>
      <c r="J406" s="214">
        <f t="shared" si="35"/>
        <v>0</v>
      </c>
      <c r="K406" s="217" t="str">
        <f t="shared" si="36"/>
        <v/>
      </c>
    </row>
    <row r="407" spans="1:11">
      <c r="A407" s="10"/>
      <c r="B407" s="11"/>
      <c r="C407" s="55"/>
      <c r="D407" s="55"/>
      <c r="E407" s="55"/>
      <c r="F407" s="55"/>
      <c r="G407" s="214">
        <f t="shared" si="33"/>
        <v>0</v>
      </c>
      <c r="H407" s="215">
        <f t="shared" si="34"/>
        <v>0</v>
      </c>
      <c r="I407" s="216" t="str">
        <f t="shared" si="37"/>
        <v>H</v>
      </c>
      <c r="J407" s="214">
        <f t="shared" si="35"/>
        <v>0</v>
      </c>
      <c r="K407" s="217" t="str">
        <f t="shared" si="36"/>
        <v/>
      </c>
    </row>
    <row r="408" spans="1:11">
      <c r="A408" s="10"/>
      <c r="B408" s="11"/>
      <c r="C408" s="55"/>
      <c r="D408" s="55"/>
      <c r="E408" s="55"/>
      <c r="F408" s="55"/>
      <c r="G408" s="214">
        <f t="shared" si="33"/>
        <v>0</v>
      </c>
      <c r="H408" s="215">
        <f t="shared" si="34"/>
        <v>0</v>
      </c>
      <c r="I408" s="216" t="str">
        <f t="shared" si="37"/>
        <v>H</v>
      </c>
      <c r="J408" s="214">
        <f t="shared" si="35"/>
        <v>0</v>
      </c>
      <c r="K408" s="217" t="str">
        <f t="shared" si="36"/>
        <v/>
      </c>
    </row>
    <row r="409" spans="1:11">
      <c r="A409" s="10"/>
      <c r="B409" s="11"/>
      <c r="C409" s="55"/>
      <c r="D409" s="55"/>
      <c r="E409" s="55"/>
      <c r="F409" s="55"/>
      <c r="G409" s="214">
        <f t="shared" si="33"/>
        <v>0</v>
      </c>
      <c r="H409" s="215">
        <f t="shared" si="34"/>
        <v>0</v>
      </c>
      <c r="I409" s="216" t="str">
        <f t="shared" si="37"/>
        <v>H</v>
      </c>
      <c r="J409" s="214">
        <f t="shared" si="35"/>
        <v>0</v>
      </c>
      <c r="K409" s="217" t="str">
        <f t="shared" si="36"/>
        <v/>
      </c>
    </row>
    <row r="410" spans="1:11">
      <c r="A410" s="10"/>
      <c r="B410" s="11"/>
      <c r="C410" s="55"/>
      <c r="D410" s="55"/>
      <c r="E410" s="55"/>
      <c r="F410" s="55"/>
      <c r="G410" s="214">
        <f t="shared" si="33"/>
        <v>0</v>
      </c>
      <c r="H410" s="215">
        <f t="shared" si="34"/>
        <v>0</v>
      </c>
      <c r="I410" s="216" t="str">
        <f t="shared" si="37"/>
        <v>H</v>
      </c>
      <c r="J410" s="214">
        <f t="shared" si="35"/>
        <v>0</v>
      </c>
      <c r="K410" s="217" t="str">
        <f t="shared" si="36"/>
        <v/>
      </c>
    </row>
    <row r="411" spans="1:11">
      <c r="A411" s="10"/>
      <c r="B411" s="11"/>
      <c r="C411" s="55"/>
      <c r="D411" s="55"/>
      <c r="E411" s="55"/>
      <c r="F411" s="55"/>
      <c r="G411" s="214">
        <f t="shared" si="33"/>
        <v>0</v>
      </c>
      <c r="H411" s="215">
        <f t="shared" si="34"/>
        <v>0</v>
      </c>
      <c r="I411" s="216" t="str">
        <f t="shared" si="37"/>
        <v>H</v>
      </c>
      <c r="J411" s="214">
        <f t="shared" si="35"/>
        <v>0</v>
      </c>
      <c r="K411" s="217" t="str">
        <f t="shared" si="36"/>
        <v/>
      </c>
    </row>
    <row r="412" spans="1:11">
      <c r="A412" s="10"/>
      <c r="B412" s="11"/>
      <c r="C412" s="55"/>
      <c r="D412" s="55"/>
      <c r="E412" s="55"/>
      <c r="F412" s="55"/>
      <c r="G412" s="214">
        <f t="shared" si="33"/>
        <v>0</v>
      </c>
      <c r="H412" s="215">
        <f t="shared" si="34"/>
        <v>0</v>
      </c>
      <c r="I412" s="216" t="str">
        <f t="shared" si="37"/>
        <v>H</v>
      </c>
      <c r="J412" s="214">
        <f t="shared" si="35"/>
        <v>0</v>
      </c>
      <c r="K412" s="217" t="str">
        <f t="shared" si="36"/>
        <v/>
      </c>
    </row>
    <row r="413" spans="1:11">
      <c r="A413" s="10"/>
      <c r="B413" s="11"/>
      <c r="C413" s="55"/>
      <c r="D413" s="55"/>
      <c r="E413" s="55"/>
      <c r="F413" s="55"/>
      <c r="G413" s="214">
        <f t="shared" si="33"/>
        <v>0</v>
      </c>
      <c r="H413" s="215">
        <f t="shared" si="34"/>
        <v>0</v>
      </c>
      <c r="I413" s="216" t="str">
        <f t="shared" si="37"/>
        <v>H</v>
      </c>
      <c r="J413" s="214">
        <f t="shared" si="35"/>
        <v>0</v>
      </c>
      <c r="K413" s="217" t="str">
        <f t="shared" si="36"/>
        <v/>
      </c>
    </row>
    <row r="414" spans="1:11">
      <c r="A414" s="10"/>
      <c r="B414" s="11"/>
      <c r="C414" s="55"/>
      <c r="D414" s="55"/>
      <c r="E414" s="55"/>
      <c r="F414" s="55"/>
      <c r="G414" s="214">
        <f t="shared" si="33"/>
        <v>0</v>
      </c>
      <c r="H414" s="215">
        <f t="shared" si="34"/>
        <v>0</v>
      </c>
      <c r="I414" s="216" t="str">
        <f t="shared" si="37"/>
        <v>H</v>
      </c>
      <c r="J414" s="214">
        <f t="shared" si="35"/>
        <v>0</v>
      </c>
      <c r="K414" s="217" t="str">
        <f t="shared" si="36"/>
        <v/>
      </c>
    </row>
    <row r="415" spans="1:11">
      <c r="A415" s="10"/>
      <c r="B415" s="11"/>
      <c r="C415" s="55"/>
      <c r="D415" s="55"/>
      <c r="E415" s="55"/>
      <c r="F415" s="55"/>
      <c r="G415" s="214">
        <f t="shared" si="33"/>
        <v>0</v>
      </c>
      <c r="H415" s="215">
        <f t="shared" si="34"/>
        <v>0</v>
      </c>
      <c r="I415" s="216" t="str">
        <f t="shared" si="37"/>
        <v>H</v>
      </c>
      <c r="J415" s="214">
        <f t="shared" si="35"/>
        <v>0</v>
      </c>
      <c r="K415" s="217" t="str">
        <f t="shared" si="36"/>
        <v/>
      </c>
    </row>
    <row r="416" spans="1:11">
      <c r="A416" s="10"/>
      <c r="B416" s="11"/>
      <c r="C416" s="55"/>
      <c r="D416" s="55"/>
      <c r="E416" s="55"/>
      <c r="F416" s="55"/>
      <c r="G416" s="214">
        <f t="shared" ref="G416:G479" si="38">IF(OR(LEFT($A416,1)="1",LEFT($A416,1)="2"),(C416-D416)-(E416-F416),C416-D416)</f>
        <v>0</v>
      </c>
      <c r="H416" s="215">
        <f t="shared" ref="H416:H479" si="39">IF(LEFT($A416,1)="1",E416-F416,IF(LEFT($A416,1)="2",F416-E416,0))</f>
        <v>0</v>
      </c>
      <c r="I416" s="216" t="str">
        <f t="shared" si="37"/>
        <v>H</v>
      </c>
      <c r="J416" s="214">
        <f t="shared" ref="J416:J479" si="40">IF(I416="H",-G416,G416)</f>
        <v>0</v>
      </c>
      <c r="K416" s="217" t="str">
        <f t="shared" ref="K416:K479" si="41">IF(A416&lt;&gt;"",VLOOKUP(A416,Sachgruppen,2,0),"")</f>
        <v/>
      </c>
    </row>
    <row r="417" spans="1:11">
      <c r="A417" s="10"/>
      <c r="B417" s="11"/>
      <c r="C417" s="55"/>
      <c r="D417" s="55"/>
      <c r="E417" s="55"/>
      <c r="F417" s="55"/>
      <c r="G417" s="214">
        <f t="shared" si="38"/>
        <v>0</v>
      </c>
      <c r="H417" s="215">
        <f t="shared" si="39"/>
        <v>0</v>
      </c>
      <c r="I417" s="216" t="str">
        <f t="shared" si="37"/>
        <v>H</v>
      </c>
      <c r="J417" s="214">
        <f t="shared" si="40"/>
        <v>0</v>
      </c>
      <c r="K417" s="217" t="str">
        <f t="shared" si="41"/>
        <v/>
      </c>
    </row>
    <row r="418" spans="1:11">
      <c r="A418" s="10"/>
      <c r="B418" s="11"/>
      <c r="C418" s="55"/>
      <c r="D418" s="55"/>
      <c r="E418" s="55"/>
      <c r="F418" s="55"/>
      <c r="G418" s="214">
        <f t="shared" si="38"/>
        <v>0</v>
      </c>
      <c r="H418" s="215">
        <f t="shared" si="39"/>
        <v>0</v>
      </c>
      <c r="I418" s="216" t="str">
        <f t="shared" si="37"/>
        <v>H</v>
      </c>
      <c r="J418" s="214">
        <f t="shared" si="40"/>
        <v>0</v>
      </c>
      <c r="K418" s="217" t="str">
        <f t="shared" si="41"/>
        <v/>
      </c>
    </row>
    <row r="419" spans="1:11">
      <c r="A419" s="10"/>
      <c r="B419" s="11"/>
      <c r="C419" s="55"/>
      <c r="D419" s="55"/>
      <c r="E419" s="55"/>
      <c r="F419" s="55"/>
      <c r="G419" s="214">
        <f t="shared" si="38"/>
        <v>0</v>
      </c>
      <c r="H419" s="215">
        <f t="shared" si="39"/>
        <v>0</v>
      </c>
      <c r="I419" s="216" t="str">
        <f t="shared" si="37"/>
        <v>H</v>
      </c>
      <c r="J419" s="214">
        <f t="shared" si="40"/>
        <v>0</v>
      </c>
      <c r="K419" s="217" t="str">
        <f t="shared" si="41"/>
        <v/>
      </c>
    </row>
    <row r="420" spans="1:11">
      <c r="A420" s="10"/>
      <c r="B420" s="11"/>
      <c r="C420" s="55"/>
      <c r="D420" s="55"/>
      <c r="E420" s="55"/>
      <c r="F420" s="55"/>
      <c r="G420" s="214">
        <f t="shared" si="38"/>
        <v>0</v>
      </c>
      <c r="H420" s="215">
        <f t="shared" si="39"/>
        <v>0</v>
      </c>
      <c r="I420" s="216" t="str">
        <f t="shared" si="37"/>
        <v>H</v>
      </c>
      <c r="J420" s="214">
        <f t="shared" si="40"/>
        <v>0</v>
      </c>
      <c r="K420" s="217" t="str">
        <f t="shared" si="41"/>
        <v/>
      </c>
    </row>
    <row r="421" spans="1:11">
      <c r="A421" s="10"/>
      <c r="B421" s="11"/>
      <c r="C421" s="55"/>
      <c r="D421" s="55"/>
      <c r="E421" s="55"/>
      <c r="F421" s="55"/>
      <c r="G421" s="214">
        <f t="shared" si="38"/>
        <v>0</v>
      </c>
      <c r="H421" s="215">
        <f t="shared" si="39"/>
        <v>0</v>
      </c>
      <c r="I421" s="216" t="str">
        <f t="shared" si="37"/>
        <v>H</v>
      </c>
      <c r="J421" s="214">
        <f t="shared" si="40"/>
        <v>0</v>
      </c>
      <c r="K421" s="217" t="str">
        <f t="shared" si="41"/>
        <v/>
      </c>
    </row>
    <row r="422" spans="1:11">
      <c r="A422" s="10"/>
      <c r="B422" s="11"/>
      <c r="C422" s="55"/>
      <c r="D422" s="55"/>
      <c r="E422" s="55"/>
      <c r="F422" s="55"/>
      <c r="G422" s="214">
        <f t="shared" si="38"/>
        <v>0</v>
      </c>
      <c r="H422" s="215">
        <f t="shared" si="39"/>
        <v>0</v>
      </c>
      <c r="I422" s="216" t="str">
        <f t="shared" si="37"/>
        <v>H</v>
      </c>
      <c r="J422" s="214">
        <f t="shared" si="40"/>
        <v>0</v>
      </c>
      <c r="K422" s="217" t="str">
        <f t="shared" si="41"/>
        <v/>
      </c>
    </row>
    <row r="423" spans="1:11">
      <c r="A423" s="10"/>
      <c r="B423" s="11"/>
      <c r="C423" s="55"/>
      <c r="D423" s="55"/>
      <c r="E423" s="55"/>
      <c r="F423" s="55"/>
      <c r="G423" s="214">
        <f t="shared" si="38"/>
        <v>0</v>
      </c>
      <c r="H423" s="215">
        <f t="shared" si="39"/>
        <v>0</v>
      </c>
      <c r="I423" s="216" t="str">
        <f t="shared" si="37"/>
        <v>H</v>
      </c>
      <c r="J423" s="214">
        <f t="shared" si="40"/>
        <v>0</v>
      </c>
      <c r="K423" s="217" t="str">
        <f t="shared" si="41"/>
        <v/>
      </c>
    </row>
    <row r="424" spans="1:11">
      <c r="A424" s="10"/>
      <c r="B424" s="11"/>
      <c r="C424" s="55"/>
      <c r="D424" s="55"/>
      <c r="E424" s="55"/>
      <c r="F424" s="55"/>
      <c r="G424" s="214">
        <f t="shared" si="38"/>
        <v>0</v>
      </c>
      <c r="H424" s="215">
        <f t="shared" si="39"/>
        <v>0</v>
      </c>
      <c r="I424" s="216" t="str">
        <f t="shared" si="37"/>
        <v>H</v>
      </c>
      <c r="J424" s="214">
        <f t="shared" si="40"/>
        <v>0</v>
      </c>
      <c r="K424" s="217" t="str">
        <f t="shared" si="41"/>
        <v/>
      </c>
    </row>
    <row r="425" spans="1:11">
      <c r="A425" s="10"/>
      <c r="B425" s="11"/>
      <c r="C425" s="55"/>
      <c r="D425" s="55"/>
      <c r="E425" s="55"/>
      <c r="F425" s="55"/>
      <c r="G425" s="214">
        <f t="shared" si="38"/>
        <v>0</v>
      </c>
      <c r="H425" s="215">
        <f t="shared" si="39"/>
        <v>0</v>
      </c>
      <c r="I425" s="216" t="str">
        <f t="shared" si="37"/>
        <v>H</v>
      </c>
      <c r="J425" s="214">
        <f t="shared" si="40"/>
        <v>0</v>
      </c>
      <c r="K425" s="217" t="str">
        <f t="shared" si="41"/>
        <v/>
      </c>
    </row>
    <row r="426" spans="1:11">
      <c r="A426" s="10"/>
      <c r="B426" s="11"/>
      <c r="C426" s="55"/>
      <c r="D426" s="55"/>
      <c r="E426" s="55"/>
      <c r="F426" s="55"/>
      <c r="G426" s="214">
        <f t="shared" si="38"/>
        <v>0</v>
      </c>
      <c r="H426" s="215">
        <f t="shared" si="39"/>
        <v>0</v>
      </c>
      <c r="I426" s="216" t="str">
        <f t="shared" si="37"/>
        <v>H</v>
      </c>
      <c r="J426" s="214">
        <f t="shared" si="40"/>
        <v>0</v>
      </c>
      <c r="K426" s="217" t="str">
        <f t="shared" si="41"/>
        <v/>
      </c>
    </row>
    <row r="427" spans="1:11">
      <c r="A427" s="10"/>
      <c r="B427" s="11"/>
      <c r="C427" s="55"/>
      <c r="D427" s="55"/>
      <c r="E427" s="55"/>
      <c r="F427" s="55"/>
      <c r="G427" s="214">
        <f t="shared" si="38"/>
        <v>0</v>
      </c>
      <c r="H427" s="215">
        <f t="shared" si="39"/>
        <v>0</v>
      </c>
      <c r="I427" s="216" t="str">
        <f t="shared" si="37"/>
        <v>H</v>
      </c>
      <c r="J427" s="214">
        <f t="shared" si="40"/>
        <v>0</v>
      </c>
      <c r="K427" s="217" t="str">
        <f t="shared" si="41"/>
        <v/>
      </c>
    </row>
    <row r="428" spans="1:11">
      <c r="A428" s="10"/>
      <c r="B428" s="11"/>
      <c r="C428" s="55"/>
      <c r="D428" s="55"/>
      <c r="E428" s="55"/>
      <c r="F428" s="55"/>
      <c r="G428" s="214">
        <f t="shared" si="38"/>
        <v>0</v>
      </c>
      <c r="H428" s="215">
        <f t="shared" si="39"/>
        <v>0</v>
      </c>
      <c r="I428" s="216" t="str">
        <f t="shared" si="37"/>
        <v>H</v>
      </c>
      <c r="J428" s="214">
        <f t="shared" si="40"/>
        <v>0</v>
      </c>
      <c r="K428" s="217" t="str">
        <f t="shared" si="41"/>
        <v/>
      </c>
    </row>
    <row r="429" spans="1:11">
      <c r="A429" s="10"/>
      <c r="B429" s="11"/>
      <c r="C429" s="55"/>
      <c r="D429" s="55"/>
      <c r="E429" s="55"/>
      <c r="F429" s="55"/>
      <c r="G429" s="214">
        <f t="shared" si="38"/>
        <v>0</v>
      </c>
      <c r="H429" s="215">
        <f t="shared" si="39"/>
        <v>0</v>
      </c>
      <c r="I429" s="216" t="str">
        <f t="shared" si="37"/>
        <v>H</v>
      </c>
      <c r="J429" s="214">
        <f t="shared" si="40"/>
        <v>0</v>
      </c>
      <c r="K429" s="217" t="str">
        <f t="shared" si="41"/>
        <v/>
      </c>
    </row>
    <row r="430" spans="1:11">
      <c r="A430" s="10"/>
      <c r="B430" s="11"/>
      <c r="C430" s="55"/>
      <c r="D430" s="55"/>
      <c r="E430" s="55"/>
      <c r="F430" s="55"/>
      <c r="G430" s="214">
        <f t="shared" si="38"/>
        <v>0</v>
      </c>
      <c r="H430" s="215">
        <f t="shared" si="39"/>
        <v>0</v>
      </c>
      <c r="I430" s="216" t="str">
        <f t="shared" si="37"/>
        <v>H</v>
      </c>
      <c r="J430" s="214">
        <f t="shared" si="40"/>
        <v>0</v>
      </c>
      <c r="K430" s="217" t="str">
        <f t="shared" si="41"/>
        <v/>
      </c>
    </row>
    <row r="431" spans="1:11">
      <c r="A431" s="10"/>
      <c r="B431" s="11"/>
      <c r="C431" s="55"/>
      <c r="D431" s="55"/>
      <c r="E431" s="55"/>
      <c r="F431" s="55"/>
      <c r="G431" s="214">
        <f t="shared" si="38"/>
        <v>0</v>
      </c>
      <c r="H431" s="215">
        <f t="shared" si="39"/>
        <v>0</v>
      </c>
      <c r="I431" s="216" t="str">
        <f t="shared" si="37"/>
        <v>H</v>
      </c>
      <c r="J431" s="214">
        <f t="shared" si="40"/>
        <v>0</v>
      </c>
      <c r="K431" s="217" t="str">
        <f t="shared" si="41"/>
        <v/>
      </c>
    </row>
    <row r="432" spans="1:11">
      <c r="A432" s="10"/>
      <c r="B432" s="11"/>
      <c r="C432" s="55"/>
      <c r="D432" s="55"/>
      <c r="E432" s="55"/>
      <c r="F432" s="55"/>
      <c r="G432" s="214">
        <f t="shared" si="38"/>
        <v>0</v>
      </c>
      <c r="H432" s="215">
        <f t="shared" si="39"/>
        <v>0</v>
      </c>
      <c r="I432" s="216" t="str">
        <f t="shared" si="37"/>
        <v>H</v>
      </c>
      <c r="J432" s="214">
        <f t="shared" si="40"/>
        <v>0</v>
      </c>
      <c r="K432" s="217" t="str">
        <f t="shared" si="41"/>
        <v/>
      </c>
    </row>
    <row r="433" spans="1:11">
      <c r="A433" s="10"/>
      <c r="B433" s="11"/>
      <c r="C433" s="55"/>
      <c r="D433" s="55"/>
      <c r="E433" s="55"/>
      <c r="F433" s="55"/>
      <c r="G433" s="214">
        <f t="shared" si="38"/>
        <v>0</v>
      </c>
      <c r="H433" s="215">
        <f t="shared" si="39"/>
        <v>0</v>
      </c>
      <c r="I433" s="216" t="str">
        <f t="shared" si="37"/>
        <v>H</v>
      </c>
      <c r="J433" s="214">
        <f t="shared" si="40"/>
        <v>0</v>
      </c>
      <c r="K433" s="217" t="str">
        <f t="shared" si="41"/>
        <v/>
      </c>
    </row>
    <row r="434" spans="1:11">
      <c r="A434" s="10"/>
      <c r="B434" s="11"/>
      <c r="C434" s="55"/>
      <c r="D434" s="55"/>
      <c r="E434" s="55"/>
      <c r="F434" s="55"/>
      <c r="G434" s="214">
        <f t="shared" si="38"/>
        <v>0</v>
      </c>
      <c r="H434" s="215">
        <f t="shared" si="39"/>
        <v>0</v>
      </c>
      <c r="I434" s="216" t="str">
        <f t="shared" si="37"/>
        <v>H</v>
      </c>
      <c r="J434" s="214">
        <f t="shared" si="40"/>
        <v>0</v>
      </c>
      <c r="K434" s="217" t="str">
        <f t="shared" si="41"/>
        <v/>
      </c>
    </row>
    <row r="435" spans="1:11">
      <c r="A435" s="10"/>
      <c r="B435" s="11"/>
      <c r="C435" s="55"/>
      <c r="D435" s="55"/>
      <c r="E435" s="55"/>
      <c r="F435" s="55"/>
      <c r="G435" s="214">
        <f t="shared" si="38"/>
        <v>0</v>
      </c>
      <c r="H435" s="215">
        <f t="shared" si="39"/>
        <v>0</v>
      </c>
      <c r="I435" s="216" t="str">
        <f t="shared" si="37"/>
        <v>H</v>
      </c>
      <c r="J435" s="214">
        <f t="shared" si="40"/>
        <v>0</v>
      </c>
      <c r="K435" s="217" t="str">
        <f t="shared" si="41"/>
        <v/>
      </c>
    </row>
    <row r="436" spans="1:11">
      <c r="A436" s="10"/>
      <c r="B436" s="11"/>
      <c r="C436" s="55"/>
      <c r="D436" s="55"/>
      <c r="E436" s="55"/>
      <c r="F436" s="55"/>
      <c r="G436" s="214">
        <f t="shared" si="38"/>
        <v>0</v>
      </c>
      <c r="H436" s="215">
        <f t="shared" si="39"/>
        <v>0</v>
      </c>
      <c r="I436" s="216" t="str">
        <f t="shared" si="37"/>
        <v>H</v>
      </c>
      <c r="J436" s="214">
        <f t="shared" si="40"/>
        <v>0</v>
      </c>
      <c r="K436" s="217" t="str">
        <f t="shared" si="41"/>
        <v/>
      </c>
    </row>
    <row r="437" spans="1:11">
      <c r="A437" s="10"/>
      <c r="B437" s="11"/>
      <c r="C437" s="55"/>
      <c r="D437" s="55"/>
      <c r="E437" s="55"/>
      <c r="F437" s="55"/>
      <c r="G437" s="214">
        <f t="shared" si="38"/>
        <v>0</v>
      </c>
      <c r="H437" s="215">
        <f t="shared" si="39"/>
        <v>0</v>
      </c>
      <c r="I437" s="216" t="str">
        <f t="shared" si="37"/>
        <v>H</v>
      </c>
      <c r="J437" s="214">
        <f t="shared" si="40"/>
        <v>0</v>
      </c>
      <c r="K437" s="217" t="str">
        <f t="shared" si="41"/>
        <v/>
      </c>
    </row>
    <row r="438" spans="1:11">
      <c r="A438" s="10"/>
      <c r="B438" s="11"/>
      <c r="C438" s="55"/>
      <c r="D438" s="55"/>
      <c r="E438" s="55"/>
      <c r="F438" s="55"/>
      <c r="G438" s="214">
        <f t="shared" si="38"/>
        <v>0</v>
      </c>
      <c r="H438" s="215">
        <f t="shared" si="39"/>
        <v>0</v>
      </c>
      <c r="I438" s="216" t="str">
        <f t="shared" si="37"/>
        <v>H</v>
      </c>
      <c r="J438" s="214">
        <f t="shared" si="40"/>
        <v>0</v>
      </c>
      <c r="K438" s="217" t="str">
        <f t="shared" si="41"/>
        <v/>
      </c>
    </row>
    <row r="439" spans="1:11">
      <c r="A439" s="10"/>
      <c r="B439" s="11"/>
      <c r="C439" s="55"/>
      <c r="D439" s="55"/>
      <c r="E439" s="55"/>
      <c r="F439" s="55"/>
      <c r="G439" s="214">
        <f t="shared" si="38"/>
        <v>0</v>
      </c>
      <c r="H439" s="215">
        <f t="shared" si="39"/>
        <v>0</v>
      </c>
      <c r="I439" s="216" t="str">
        <f t="shared" si="37"/>
        <v>H</v>
      </c>
      <c r="J439" s="214">
        <f t="shared" si="40"/>
        <v>0</v>
      </c>
      <c r="K439" s="217" t="str">
        <f t="shared" si="41"/>
        <v/>
      </c>
    </row>
    <row r="440" spans="1:11">
      <c r="A440" s="10"/>
      <c r="B440" s="11"/>
      <c r="C440" s="55"/>
      <c r="D440" s="55"/>
      <c r="E440" s="55"/>
      <c r="F440" s="55"/>
      <c r="G440" s="214">
        <f t="shared" si="38"/>
        <v>0</v>
      </c>
      <c r="H440" s="215">
        <f t="shared" si="39"/>
        <v>0</v>
      </c>
      <c r="I440" s="216" t="str">
        <f t="shared" si="37"/>
        <v>H</v>
      </c>
      <c r="J440" s="214">
        <f t="shared" si="40"/>
        <v>0</v>
      </c>
      <c r="K440" s="217" t="str">
        <f t="shared" si="41"/>
        <v/>
      </c>
    </row>
    <row r="441" spans="1:11">
      <c r="A441" s="10"/>
      <c r="B441" s="11"/>
      <c r="C441" s="55"/>
      <c r="D441" s="55"/>
      <c r="E441" s="55"/>
      <c r="F441" s="55"/>
      <c r="G441" s="214">
        <f t="shared" si="38"/>
        <v>0</v>
      </c>
      <c r="H441" s="215">
        <f t="shared" si="39"/>
        <v>0</v>
      </c>
      <c r="I441" s="216" t="str">
        <f t="shared" si="37"/>
        <v>H</v>
      </c>
      <c r="J441" s="214">
        <f t="shared" si="40"/>
        <v>0</v>
      </c>
      <c r="K441" s="217" t="str">
        <f t="shared" si="41"/>
        <v/>
      </c>
    </row>
    <row r="442" spans="1:11">
      <c r="A442" s="10"/>
      <c r="B442" s="11"/>
      <c r="C442" s="55"/>
      <c r="D442" s="55"/>
      <c r="E442" s="55"/>
      <c r="F442" s="55"/>
      <c r="G442" s="214">
        <f t="shared" si="38"/>
        <v>0</v>
      </c>
      <c r="H442" s="215">
        <f t="shared" si="39"/>
        <v>0</v>
      </c>
      <c r="I442" s="216" t="str">
        <f t="shared" si="37"/>
        <v>H</v>
      </c>
      <c r="J442" s="214">
        <f t="shared" si="40"/>
        <v>0</v>
      </c>
      <c r="K442" s="217" t="str">
        <f t="shared" si="41"/>
        <v/>
      </c>
    </row>
    <row r="443" spans="1:11">
      <c r="A443" s="10"/>
      <c r="B443" s="11"/>
      <c r="C443" s="55"/>
      <c r="D443" s="55"/>
      <c r="E443" s="55"/>
      <c r="F443" s="55"/>
      <c r="G443" s="214">
        <f t="shared" si="38"/>
        <v>0</v>
      </c>
      <c r="H443" s="215">
        <f t="shared" si="39"/>
        <v>0</v>
      </c>
      <c r="I443" s="216" t="str">
        <f t="shared" si="37"/>
        <v>H</v>
      </c>
      <c r="J443" s="214">
        <f t="shared" si="40"/>
        <v>0</v>
      </c>
      <c r="K443" s="217" t="str">
        <f t="shared" si="41"/>
        <v/>
      </c>
    </row>
    <row r="444" spans="1:11">
      <c r="A444" s="10"/>
      <c r="B444" s="11"/>
      <c r="C444" s="55"/>
      <c r="D444" s="55"/>
      <c r="E444" s="55"/>
      <c r="F444" s="55"/>
      <c r="G444" s="214">
        <f t="shared" si="38"/>
        <v>0</v>
      </c>
      <c r="H444" s="215">
        <f t="shared" si="39"/>
        <v>0</v>
      </c>
      <c r="I444" s="216" t="str">
        <f t="shared" si="37"/>
        <v>H</v>
      </c>
      <c r="J444" s="214">
        <f t="shared" si="40"/>
        <v>0</v>
      </c>
      <c r="K444" s="217" t="str">
        <f t="shared" si="41"/>
        <v/>
      </c>
    </row>
    <row r="445" spans="1:11">
      <c r="A445" s="10"/>
      <c r="B445" s="11"/>
      <c r="C445" s="55"/>
      <c r="D445" s="55"/>
      <c r="E445" s="55"/>
      <c r="F445" s="55"/>
      <c r="G445" s="214">
        <f t="shared" si="38"/>
        <v>0</v>
      </c>
      <c r="H445" s="215">
        <f t="shared" si="39"/>
        <v>0</v>
      </c>
      <c r="I445" s="216" t="str">
        <f t="shared" si="37"/>
        <v>H</v>
      </c>
      <c r="J445" s="214">
        <f t="shared" si="40"/>
        <v>0</v>
      </c>
      <c r="K445" s="217" t="str">
        <f t="shared" si="41"/>
        <v/>
      </c>
    </row>
    <row r="446" spans="1:11">
      <c r="A446" s="10"/>
      <c r="B446" s="11"/>
      <c r="C446" s="55"/>
      <c r="D446" s="55"/>
      <c r="E446" s="55"/>
      <c r="F446" s="55"/>
      <c r="G446" s="214">
        <f t="shared" si="38"/>
        <v>0</v>
      </c>
      <c r="H446" s="215">
        <f t="shared" si="39"/>
        <v>0</v>
      </c>
      <c r="I446" s="216" t="str">
        <f t="shared" si="37"/>
        <v>H</v>
      </c>
      <c r="J446" s="214">
        <f t="shared" si="40"/>
        <v>0</v>
      </c>
      <c r="K446" s="217" t="str">
        <f t="shared" si="41"/>
        <v/>
      </c>
    </row>
    <row r="447" spans="1:11">
      <c r="A447" s="10"/>
      <c r="B447" s="11"/>
      <c r="C447" s="55"/>
      <c r="D447" s="55"/>
      <c r="E447" s="55"/>
      <c r="F447" s="55"/>
      <c r="G447" s="214">
        <f t="shared" si="38"/>
        <v>0</v>
      </c>
      <c r="H447" s="215">
        <f t="shared" si="39"/>
        <v>0</v>
      </c>
      <c r="I447" s="216" t="str">
        <f t="shared" si="37"/>
        <v>H</v>
      </c>
      <c r="J447" s="214">
        <f t="shared" si="40"/>
        <v>0</v>
      </c>
      <c r="K447" s="217" t="str">
        <f t="shared" si="41"/>
        <v/>
      </c>
    </row>
    <row r="448" spans="1:11">
      <c r="A448" s="10"/>
      <c r="B448" s="11"/>
      <c r="C448" s="55"/>
      <c r="D448" s="55"/>
      <c r="E448" s="55"/>
      <c r="F448" s="55"/>
      <c r="G448" s="214">
        <f t="shared" si="38"/>
        <v>0</v>
      </c>
      <c r="H448" s="215">
        <f t="shared" si="39"/>
        <v>0</v>
      </c>
      <c r="I448" s="216" t="str">
        <f t="shared" si="37"/>
        <v>H</v>
      </c>
      <c r="J448" s="214">
        <f t="shared" si="40"/>
        <v>0</v>
      </c>
      <c r="K448" s="217" t="str">
        <f t="shared" si="41"/>
        <v/>
      </c>
    </row>
    <row r="449" spans="1:11">
      <c r="A449" s="10"/>
      <c r="B449" s="11"/>
      <c r="C449" s="55"/>
      <c r="D449" s="55"/>
      <c r="E449" s="55"/>
      <c r="F449" s="55"/>
      <c r="G449" s="214">
        <f t="shared" si="38"/>
        <v>0</v>
      </c>
      <c r="H449" s="215">
        <f t="shared" si="39"/>
        <v>0</v>
      </c>
      <c r="I449" s="216" t="str">
        <f t="shared" si="37"/>
        <v>H</v>
      </c>
      <c r="J449" s="214">
        <f t="shared" si="40"/>
        <v>0</v>
      </c>
      <c r="K449" s="217" t="str">
        <f t="shared" si="41"/>
        <v/>
      </c>
    </row>
    <row r="450" spans="1:11">
      <c r="A450" s="10"/>
      <c r="B450" s="11"/>
      <c r="C450" s="55"/>
      <c r="D450" s="55"/>
      <c r="E450" s="55"/>
      <c r="F450" s="55"/>
      <c r="G450" s="214">
        <f t="shared" si="38"/>
        <v>0</v>
      </c>
      <c r="H450" s="215">
        <f t="shared" si="39"/>
        <v>0</v>
      </c>
      <c r="I450" s="216" t="str">
        <f t="shared" si="37"/>
        <v>H</v>
      </c>
      <c r="J450" s="214">
        <f t="shared" si="40"/>
        <v>0</v>
      </c>
      <c r="K450" s="217" t="str">
        <f t="shared" si="41"/>
        <v/>
      </c>
    </row>
    <row r="451" spans="1:11">
      <c r="A451" s="10"/>
      <c r="B451" s="11"/>
      <c r="C451" s="55"/>
      <c r="D451" s="55"/>
      <c r="E451" s="55"/>
      <c r="F451" s="55"/>
      <c r="G451" s="214">
        <f t="shared" si="38"/>
        <v>0</v>
      </c>
      <c r="H451" s="215">
        <f t="shared" si="39"/>
        <v>0</v>
      </c>
      <c r="I451" s="216" t="str">
        <f t="shared" si="37"/>
        <v>H</v>
      </c>
      <c r="J451" s="214">
        <f t="shared" si="40"/>
        <v>0</v>
      </c>
      <c r="K451" s="217" t="str">
        <f t="shared" si="41"/>
        <v/>
      </c>
    </row>
    <row r="452" spans="1:11">
      <c r="A452" s="10"/>
      <c r="B452" s="11"/>
      <c r="C452" s="55"/>
      <c r="D452" s="55"/>
      <c r="E452" s="55"/>
      <c r="F452" s="55"/>
      <c r="G452" s="214">
        <f t="shared" si="38"/>
        <v>0</v>
      </c>
      <c r="H452" s="215">
        <f t="shared" si="39"/>
        <v>0</v>
      </c>
      <c r="I452" s="216" t="str">
        <f t="shared" si="37"/>
        <v>H</v>
      </c>
      <c r="J452" s="214">
        <f t="shared" si="40"/>
        <v>0</v>
      </c>
      <c r="K452" s="217" t="str">
        <f t="shared" si="41"/>
        <v/>
      </c>
    </row>
    <row r="453" spans="1:11">
      <c r="A453" s="10"/>
      <c r="B453" s="11"/>
      <c r="C453" s="55"/>
      <c r="D453" s="55"/>
      <c r="E453" s="55"/>
      <c r="F453" s="55"/>
      <c r="G453" s="214">
        <f t="shared" si="38"/>
        <v>0</v>
      </c>
      <c r="H453" s="215">
        <f t="shared" si="39"/>
        <v>0</v>
      </c>
      <c r="I453" s="216" t="str">
        <f t="shared" si="37"/>
        <v>H</v>
      </c>
      <c r="J453" s="214">
        <f t="shared" si="40"/>
        <v>0</v>
      </c>
      <c r="K453" s="217" t="str">
        <f t="shared" si="41"/>
        <v/>
      </c>
    </row>
    <row r="454" spans="1:11">
      <c r="A454" s="10"/>
      <c r="B454" s="11"/>
      <c r="C454" s="55"/>
      <c r="D454" s="55"/>
      <c r="E454" s="55"/>
      <c r="F454" s="55"/>
      <c r="G454" s="214">
        <f t="shared" si="38"/>
        <v>0</v>
      </c>
      <c r="H454" s="215">
        <f t="shared" si="39"/>
        <v>0</v>
      </c>
      <c r="I454" s="216" t="str">
        <f t="shared" si="37"/>
        <v>H</v>
      </c>
      <c r="J454" s="214">
        <f t="shared" si="40"/>
        <v>0</v>
      </c>
      <c r="K454" s="217" t="str">
        <f t="shared" si="41"/>
        <v/>
      </c>
    </row>
    <row r="455" spans="1:11">
      <c r="A455" s="10"/>
      <c r="B455" s="11"/>
      <c r="C455" s="55"/>
      <c r="D455" s="55"/>
      <c r="E455" s="55"/>
      <c r="F455" s="55"/>
      <c r="G455" s="214">
        <f t="shared" si="38"/>
        <v>0</v>
      </c>
      <c r="H455" s="215">
        <f t="shared" si="39"/>
        <v>0</v>
      </c>
      <c r="I455" s="216" t="str">
        <f t="shared" si="37"/>
        <v>H</v>
      </c>
      <c r="J455" s="214">
        <f t="shared" si="40"/>
        <v>0</v>
      </c>
      <c r="K455" s="217" t="str">
        <f t="shared" si="41"/>
        <v/>
      </c>
    </row>
    <row r="456" spans="1:11">
      <c r="A456" s="10"/>
      <c r="B456" s="11"/>
      <c r="C456" s="55"/>
      <c r="D456" s="55"/>
      <c r="E456" s="55"/>
      <c r="F456" s="55"/>
      <c r="G456" s="214">
        <f t="shared" si="38"/>
        <v>0</v>
      </c>
      <c r="H456" s="215">
        <f t="shared" si="39"/>
        <v>0</v>
      </c>
      <c r="I456" s="216" t="str">
        <f t="shared" si="37"/>
        <v>H</v>
      </c>
      <c r="J456" s="214">
        <f t="shared" si="40"/>
        <v>0</v>
      </c>
      <c r="K456" s="217" t="str">
        <f t="shared" si="41"/>
        <v/>
      </c>
    </row>
    <row r="457" spans="1:11">
      <c r="A457" s="10"/>
      <c r="B457" s="11"/>
      <c r="C457" s="55"/>
      <c r="D457" s="55"/>
      <c r="E457" s="55"/>
      <c r="F457" s="55"/>
      <c r="G457" s="214">
        <f t="shared" si="38"/>
        <v>0</v>
      </c>
      <c r="H457" s="215">
        <f t="shared" si="39"/>
        <v>0</v>
      </c>
      <c r="I457" s="216" t="str">
        <f t="shared" si="37"/>
        <v>H</v>
      </c>
      <c r="J457" s="214">
        <f t="shared" si="40"/>
        <v>0</v>
      </c>
      <c r="K457" s="217" t="str">
        <f t="shared" si="41"/>
        <v/>
      </c>
    </row>
    <row r="458" spans="1:11">
      <c r="A458" s="10"/>
      <c r="B458" s="11"/>
      <c r="C458" s="55"/>
      <c r="D458" s="55"/>
      <c r="E458" s="55"/>
      <c r="F458" s="55"/>
      <c r="G458" s="214">
        <f t="shared" si="38"/>
        <v>0</v>
      </c>
      <c r="H458" s="215">
        <f t="shared" si="39"/>
        <v>0</v>
      </c>
      <c r="I458" s="216" t="str">
        <f t="shared" si="37"/>
        <v>H</v>
      </c>
      <c r="J458" s="214">
        <f t="shared" si="40"/>
        <v>0</v>
      </c>
      <c r="K458" s="217" t="str">
        <f t="shared" si="41"/>
        <v/>
      </c>
    </row>
    <row r="459" spans="1:11">
      <c r="A459" s="10"/>
      <c r="B459" s="11"/>
      <c r="C459" s="55"/>
      <c r="D459" s="55"/>
      <c r="E459" s="55"/>
      <c r="F459" s="55"/>
      <c r="G459" s="214">
        <f t="shared" si="38"/>
        <v>0</v>
      </c>
      <c r="H459" s="215">
        <f t="shared" si="39"/>
        <v>0</v>
      </c>
      <c r="I459" s="216" t="str">
        <f t="shared" si="37"/>
        <v>H</v>
      </c>
      <c r="J459" s="214">
        <f t="shared" si="40"/>
        <v>0</v>
      </c>
      <c r="K459" s="217" t="str">
        <f t="shared" si="41"/>
        <v/>
      </c>
    </row>
    <row r="460" spans="1:11">
      <c r="A460" s="10"/>
      <c r="B460" s="11"/>
      <c r="C460" s="55"/>
      <c r="D460" s="55"/>
      <c r="E460" s="55"/>
      <c r="F460" s="55"/>
      <c r="G460" s="214">
        <f t="shared" si="38"/>
        <v>0</v>
      </c>
      <c r="H460" s="215">
        <f t="shared" si="39"/>
        <v>0</v>
      </c>
      <c r="I460" s="216" t="str">
        <f t="shared" si="37"/>
        <v>H</v>
      </c>
      <c r="J460" s="214">
        <f t="shared" si="40"/>
        <v>0</v>
      </c>
      <c r="K460" s="217" t="str">
        <f t="shared" si="41"/>
        <v/>
      </c>
    </row>
    <row r="461" spans="1:11">
      <c r="A461" s="10"/>
      <c r="B461" s="11"/>
      <c r="C461" s="55"/>
      <c r="D461" s="55"/>
      <c r="E461" s="55"/>
      <c r="F461" s="55"/>
      <c r="G461" s="214">
        <f t="shared" si="38"/>
        <v>0</v>
      </c>
      <c r="H461" s="215">
        <f t="shared" si="39"/>
        <v>0</v>
      </c>
      <c r="I461" s="216" t="str">
        <f t="shared" si="37"/>
        <v>H</v>
      </c>
      <c r="J461" s="214">
        <f t="shared" si="40"/>
        <v>0</v>
      </c>
      <c r="K461" s="217" t="str">
        <f t="shared" si="41"/>
        <v/>
      </c>
    </row>
    <row r="462" spans="1:11">
      <c r="A462" s="10"/>
      <c r="B462" s="11"/>
      <c r="C462" s="55"/>
      <c r="D462" s="55"/>
      <c r="E462" s="55"/>
      <c r="F462" s="55"/>
      <c r="G462" s="214">
        <f t="shared" si="38"/>
        <v>0</v>
      </c>
      <c r="H462" s="215">
        <f t="shared" si="39"/>
        <v>0</v>
      </c>
      <c r="I462" s="216" t="str">
        <f t="shared" si="37"/>
        <v>H</v>
      </c>
      <c r="J462" s="214">
        <f t="shared" si="40"/>
        <v>0</v>
      </c>
      <c r="K462" s="217" t="str">
        <f t="shared" si="41"/>
        <v/>
      </c>
    </row>
    <row r="463" spans="1:11">
      <c r="A463" s="10"/>
      <c r="B463" s="11"/>
      <c r="C463" s="55"/>
      <c r="D463" s="55"/>
      <c r="E463" s="55"/>
      <c r="F463" s="55"/>
      <c r="G463" s="214">
        <f t="shared" si="38"/>
        <v>0</v>
      </c>
      <c r="H463" s="215">
        <f t="shared" si="39"/>
        <v>0</v>
      </c>
      <c r="I463" s="216" t="str">
        <f t="shared" si="37"/>
        <v>H</v>
      </c>
      <c r="J463" s="214">
        <f t="shared" si="40"/>
        <v>0</v>
      </c>
      <c r="K463" s="217" t="str">
        <f t="shared" si="41"/>
        <v/>
      </c>
    </row>
    <row r="464" spans="1:11">
      <c r="A464" s="10"/>
      <c r="B464" s="11"/>
      <c r="C464" s="55"/>
      <c r="D464" s="55"/>
      <c r="E464" s="55"/>
      <c r="F464" s="55"/>
      <c r="G464" s="214">
        <f t="shared" si="38"/>
        <v>0</v>
      </c>
      <c r="H464" s="215">
        <f t="shared" si="39"/>
        <v>0</v>
      </c>
      <c r="I464" s="216" t="str">
        <f t="shared" si="37"/>
        <v>H</v>
      </c>
      <c r="J464" s="214">
        <f t="shared" si="40"/>
        <v>0</v>
      </c>
      <c r="K464" s="217" t="str">
        <f t="shared" si="41"/>
        <v/>
      </c>
    </row>
    <row r="465" spans="1:11">
      <c r="A465" s="10"/>
      <c r="B465" s="11"/>
      <c r="C465" s="55"/>
      <c r="D465" s="55"/>
      <c r="E465" s="55"/>
      <c r="F465" s="55"/>
      <c r="G465" s="214">
        <f t="shared" si="38"/>
        <v>0</v>
      </c>
      <c r="H465" s="215">
        <f t="shared" si="39"/>
        <v>0</v>
      </c>
      <c r="I465" s="216" t="str">
        <f t="shared" si="37"/>
        <v>H</v>
      </c>
      <c r="J465" s="214">
        <f t="shared" si="40"/>
        <v>0</v>
      </c>
      <c r="K465" s="217" t="str">
        <f t="shared" si="41"/>
        <v/>
      </c>
    </row>
    <row r="466" spans="1:11">
      <c r="A466" s="10"/>
      <c r="B466" s="11"/>
      <c r="C466" s="55"/>
      <c r="D466" s="55"/>
      <c r="E466" s="55"/>
      <c r="F466" s="55"/>
      <c r="G466" s="214">
        <f t="shared" si="38"/>
        <v>0</v>
      </c>
      <c r="H466" s="215">
        <f t="shared" si="39"/>
        <v>0</v>
      </c>
      <c r="I466" s="216" t="str">
        <f t="shared" si="37"/>
        <v>H</v>
      </c>
      <c r="J466" s="214">
        <f t="shared" si="40"/>
        <v>0</v>
      </c>
      <c r="K466" s="217" t="str">
        <f t="shared" si="41"/>
        <v/>
      </c>
    </row>
    <row r="467" spans="1:11">
      <c r="A467" s="10"/>
      <c r="B467" s="11"/>
      <c r="C467" s="55"/>
      <c r="D467" s="55"/>
      <c r="E467" s="55"/>
      <c r="F467" s="55"/>
      <c r="G467" s="214">
        <f t="shared" si="38"/>
        <v>0</v>
      </c>
      <c r="H467" s="215">
        <f t="shared" si="39"/>
        <v>0</v>
      </c>
      <c r="I467" s="216" t="str">
        <f t="shared" si="37"/>
        <v>H</v>
      </c>
      <c r="J467" s="214">
        <f t="shared" si="40"/>
        <v>0</v>
      </c>
      <c r="K467" s="217" t="str">
        <f t="shared" si="41"/>
        <v/>
      </c>
    </row>
    <row r="468" spans="1:11">
      <c r="A468" s="10"/>
      <c r="B468" s="11"/>
      <c r="C468" s="55"/>
      <c r="D468" s="55"/>
      <c r="E468" s="55"/>
      <c r="F468" s="55"/>
      <c r="G468" s="214">
        <f t="shared" si="38"/>
        <v>0</v>
      </c>
      <c r="H468" s="215">
        <f t="shared" si="39"/>
        <v>0</v>
      </c>
      <c r="I468" s="216" t="str">
        <f t="shared" si="37"/>
        <v>H</v>
      </c>
      <c r="J468" s="214">
        <f t="shared" si="40"/>
        <v>0</v>
      </c>
      <c r="K468" s="217" t="str">
        <f t="shared" si="41"/>
        <v/>
      </c>
    </row>
    <row r="469" spans="1:11">
      <c r="A469" s="10"/>
      <c r="B469" s="11"/>
      <c r="C469" s="55"/>
      <c r="D469" s="55"/>
      <c r="E469" s="55"/>
      <c r="F469" s="55"/>
      <c r="G469" s="214">
        <f t="shared" si="38"/>
        <v>0</v>
      </c>
      <c r="H469" s="215">
        <f t="shared" si="39"/>
        <v>0</v>
      </c>
      <c r="I469" s="216" t="str">
        <f t="shared" ref="I469:I500" si="42">IF(OR(LEFT($A469,1)="1",LEFT($A469,1)="3",LEFT($A469,1)="5",LEFT($A469,1)="7",LEFT($A469,4)="9000"),"S","H")</f>
        <v>H</v>
      </c>
      <c r="J469" s="214">
        <f t="shared" si="40"/>
        <v>0</v>
      </c>
      <c r="K469" s="217" t="str">
        <f t="shared" si="41"/>
        <v/>
      </c>
    </row>
    <row r="470" spans="1:11">
      <c r="A470" s="10"/>
      <c r="B470" s="11"/>
      <c r="C470" s="55"/>
      <c r="D470" s="55"/>
      <c r="E470" s="55"/>
      <c r="F470" s="55"/>
      <c r="G470" s="214">
        <f t="shared" si="38"/>
        <v>0</v>
      </c>
      <c r="H470" s="215">
        <f t="shared" si="39"/>
        <v>0</v>
      </c>
      <c r="I470" s="216" t="str">
        <f t="shared" si="42"/>
        <v>H</v>
      </c>
      <c r="J470" s="214">
        <f t="shared" si="40"/>
        <v>0</v>
      </c>
      <c r="K470" s="217" t="str">
        <f t="shared" si="41"/>
        <v/>
      </c>
    </row>
    <row r="471" spans="1:11">
      <c r="A471" s="10"/>
      <c r="B471" s="11"/>
      <c r="C471" s="55"/>
      <c r="D471" s="55"/>
      <c r="E471" s="55"/>
      <c r="F471" s="55"/>
      <c r="G471" s="214">
        <f t="shared" si="38"/>
        <v>0</v>
      </c>
      <c r="H471" s="215">
        <f t="shared" si="39"/>
        <v>0</v>
      </c>
      <c r="I471" s="216" t="str">
        <f t="shared" si="42"/>
        <v>H</v>
      </c>
      <c r="J471" s="214">
        <f t="shared" si="40"/>
        <v>0</v>
      </c>
      <c r="K471" s="217" t="str">
        <f t="shared" si="41"/>
        <v/>
      </c>
    </row>
    <row r="472" spans="1:11">
      <c r="A472" s="10"/>
      <c r="B472" s="11"/>
      <c r="C472" s="55"/>
      <c r="D472" s="55"/>
      <c r="E472" s="55"/>
      <c r="F472" s="55"/>
      <c r="G472" s="214">
        <f t="shared" si="38"/>
        <v>0</v>
      </c>
      <c r="H472" s="215">
        <f t="shared" si="39"/>
        <v>0</v>
      </c>
      <c r="I472" s="216" t="str">
        <f t="shared" si="42"/>
        <v>H</v>
      </c>
      <c r="J472" s="214">
        <f t="shared" si="40"/>
        <v>0</v>
      </c>
      <c r="K472" s="217" t="str">
        <f t="shared" si="41"/>
        <v/>
      </c>
    </row>
    <row r="473" spans="1:11">
      <c r="A473" s="10"/>
      <c r="B473" s="11"/>
      <c r="C473" s="55"/>
      <c r="D473" s="55"/>
      <c r="E473" s="55"/>
      <c r="F473" s="55"/>
      <c r="G473" s="214">
        <f t="shared" si="38"/>
        <v>0</v>
      </c>
      <c r="H473" s="215">
        <f t="shared" si="39"/>
        <v>0</v>
      </c>
      <c r="I473" s="216" t="str">
        <f t="shared" si="42"/>
        <v>H</v>
      </c>
      <c r="J473" s="214">
        <f t="shared" si="40"/>
        <v>0</v>
      </c>
      <c r="K473" s="217" t="str">
        <f t="shared" si="41"/>
        <v/>
      </c>
    </row>
    <row r="474" spans="1:11">
      <c r="A474" s="10"/>
      <c r="B474" s="11"/>
      <c r="C474" s="55"/>
      <c r="D474" s="55"/>
      <c r="E474" s="55"/>
      <c r="F474" s="55"/>
      <c r="G474" s="214">
        <f t="shared" si="38"/>
        <v>0</v>
      </c>
      <c r="H474" s="215">
        <f t="shared" si="39"/>
        <v>0</v>
      </c>
      <c r="I474" s="216" t="str">
        <f t="shared" si="42"/>
        <v>H</v>
      </c>
      <c r="J474" s="214">
        <f t="shared" si="40"/>
        <v>0</v>
      </c>
      <c r="K474" s="217" t="str">
        <f t="shared" si="41"/>
        <v/>
      </c>
    </row>
    <row r="475" spans="1:11">
      <c r="A475" s="10"/>
      <c r="B475" s="11"/>
      <c r="C475" s="55"/>
      <c r="D475" s="55"/>
      <c r="E475" s="55"/>
      <c r="F475" s="55"/>
      <c r="G475" s="214">
        <f t="shared" si="38"/>
        <v>0</v>
      </c>
      <c r="H475" s="215">
        <f t="shared" si="39"/>
        <v>0</v>
      </c>
      <c r="I475" s="216" t="str">
        <f t="shared" si="42"/>
        <v>H</v>
      </c>
      <c r="J475" s="214">
        <f t="shared" si="40"/>
        <v>0</v>
      </c>
      <c r="K475" s="217" t="str">
        <f t="shared" si="41"/>
        <v/>
      </c>
    </row>
    <row r="476" spans="1:11">
      <c r="A476" s="10"/>
      <c r="B476" s="11"/>
      <c r="C476" s="55"/>
      <c r="D476" s="55"/>
      <c r="E476" s="55"/>
      <c r="F476" s="55"/>
      <c r="G476" s="214">
        <f t="shared" si="38"/>
        <v>0</v>
      </c>
      <c r="H476" s="215">
        <f t="shared" si="39"/>
        <v>0</v>
      </c>
      <c r="I476" s="216" t="str">
        <f t="shared" si="42"/>
        <v>H</v>
      </c>
      <c r="J476" s="214">
        <f t="shared" si="40"/>
        <v>0</v>
      </c>
      <c r="K476" s="217" t="str">
        <f t="shared" si="41"/>
        <v/>
      </c>
    </row>
    <row r="477" spans="1:11">
      <c r="A477" s="10"/>
      <c r="B477" s="11"/>
      <c r="C477" s="55"/>
      <c r="D477" s="55"/>
      <c r="E477" s="55"/>
      <c r="F477" s="55"/>
      <c r="G477" s="214">
        <f t="shared" si="38"/>
        <v>0</v>
      </c>
      <c r="H477" s="215">
        <f t="shared" si="39"/>
        <v>0</v>
      </c>
      <c r="I477" s="216" t="str">
        <f t="shared" si="42"/>
        <v>H</v>
      </c>
      <c r="J477" s="214">
        <f t="shared" si="40"/>
        <v>0</v>
      </c>
      <c r="K477" s="217" t="str">
        <f t="shared" si="41"/>
        <v/>
      </c>
    </row>
    <row r="478" spans="1:11">
      <c r="A478" s="10"/>
      <c r="B478" s="11"/>
      <c r="C478" s="55"/>
      <c r="D478" s="55"/>
      <c r="E478" s="55"/>
      <c r="F478" s="55"/>
      <c r="G478" s="214">
        <f t="shared" si="38"/>
        <v>0</v>
      </c>
      <c r="H478" s="215">
        <f t="shared" si="39"/>
        <v>0</v>
      </c>
      <c r="I478" s="216" t="str">
        <f t="shared" si="42"/>
        <v>H</v>
      </c>
      <c r="J478" s="214">
        <f t="shared" si="40"/>
        <v>0</v>
      </c>
      <c r="K478" s="217" t="str">
        <f t="shared" si="41"/>
        <v/>
      </c>
    </row>
    <row r="479" spans="1:11">
      <c r="A479" s="10"/>
      <c r="B479" s="11"/>
      <c r="C479" s="55"/>
      <c r="D479" s="55"/>
      <c r="E479" s="55"/>
      <c r="F479" s="55"/>
      <c r="G479" s="214">
        <f t="shared" si="38"/>
        <v>0</v>
      </c>
      <c r="H479" s="215">
        <f t="shared" si="39"/>
        <v>0</v>
      </c>
      <c r="I479" s="216" t="str">
        <f t="shared" si="42"/>
        <v>H</v>
      </c>
      <c r="J479" s="214">
        <f t="shared" si="40"/>
        <v>0</v>
      </c>
      <c r="K479" s="217" t="str">
        <f t="shared" si="41"/>
        <v/>
      </c>
    </row>
    <row r="480" spans="1:11">
      <c r="A480" s="10"/>
      <c r="B480" s="11"/>
      <c r="C480" s="55"/>
      <c r="D480" s="55"/>
      <c r="E480" s="55"/>
      <c r="F480" s="55"/>
      <c r="G480" s="214">
        <f t="shared" ref="G480:G500" si="43">IF(OR(LEFT($A480,1)="1",LEFT($A480,1)="2"),(C480-D480)-(E480-F480),C480-D480)</f>
        <v>0</v>
      </c>
      <c r="H480" s="215">
        <f t="shared" ref="H480:H500" si="44">IF(LEFT($A480,1)="1",E480-F480,IF(LEFT($A480,1)="2",F480-E480,0))</f>
        <v>0</v>
      </c>
      <c r="I480" s="216" t="str">
        <f t="shared" si="42"/>
        <v>H</v>
      </c>
      <c r="J480" s="214">
        <f t="shared" ref="J480:J500" si="45">IF(I480="H",-G480,G480)</f>
        <v>0</v>
      </c>
      <c r="K480" s="217" t="str">
        <f t="shared" ref="K480:K500" si="46">IF(A480&lt;&gt;"",VLOOKUP(A480,Sachgruppen,2,0),"")</f>
        <v/>
      </c>
    </row>
    <row r="481" spans="1:11">
      <c r="A481" s="10"/>
      <c r="B481" s="11"/>
      <c r="C481" s="55"/>
      <c r="D481" s="55"/>
      <c r="E481" s="55"/>
      <c r="F481" s="55"/>
      <c r="G481" s="214">
        <f t="shared" si="43"/>
        <v>0</v>
      </c>
      <c r="H481" s="215">
        <f t="shared" si="44"/>
        <v>0</v>
      </c>
      <c r="I481" s="216" t="str">
        <f t="shared" si="42"/>
        <v>H</v>
      </c>
      <c r="J481" s="214">
        <f t="shared" si="45"/>
        <v>0</v>
      </c>
      <c r="K481" s="217" t="str">
        <f t="shared" si="46"/>
        <v/>
      </c>
    </row>
    <row r="482" spans="1:11">
      <c r="A482" s="10"/>
      <c r="B482" s="11"/>
      <c r="C482" s="55"/>
      <c r="D482" s="55"/>
      <c r="E482" s="55"/>
      <c r="F482" s="55"/>
      <c r="G482" s="214">
        <f t="shared" si="43"/>
        <v>0</v>
      </c>
      <c r="H482" s="215">
        <f t="shared" si="44"/>
        <v>0</v>
      </c>
      <c r="I482" s="216" t="str">
        <f t="shared" si="42"/>
        <v>H</v>
      </c>
      <c r="J482" s="214">
        <f t="shared" si="45"/>
        <v>0</v>
      </c>
      <c r="K482" s="217" t="str">
        <f t="shared" si="46"/>
        <v/>
      </c>
    </row>
    <row r="483" spans="1:11">
      <c r="A483" s="10"/>
      <c r="B483" s="11"/>
      <c r="C483" s="55"/>
      <c r="D483" s="55"/>
      <c r="E483" s="55"/>
      <c r="F483" s="55"/>
      <c r="G483" s="214">
        <f t="shared" si="43"/>
        <v>0</v>
      </c>
      <c r="H483" s="215">
        <f t="shared" si="44"/>
        <v>0</v>
      </c>
      <c r="I483" s="216" t="str">
        <f t="shared" si="42"/>
        <v>H</v>
      </c>
      <c r="J483" s="214">
        <f t="shared" si="45"/>
        <v>0</v>
      </c>
      <c r="K483" s="217" t="str">
        <f t="shared" si="46"/>
        <v/>
      </c>
    </row>
    <row r="484" spans="1:11">
      <c r="A484" s="10"/>
      <c r="B484" s="11"/>
      <c r="C484" s="55"/>
      <c r="D484" s="55"/>
      <c r="E484" s="55"/>
      <c r="F484" s="55"/>
      <c r="G484" s="214">
        <f t="shared" si="43"/>
        <v>0</v>
      </c>
      <c r="H484" s="215">
        <f t="shared" si="44"/>
        <v>0</v>
      </c>
      <c r="I484" s="216" t="str">
        <f t="shared" si="42"/>
        <v>H</v>
      </c>
      <c r="J484" s="214">
        <f t="shared" si="45"/>
        <v>0</v>
      </c>
      <c r="K484" s="217" t="str">
        <f t="shared" si="46"/>
        <v/>
      </c>
    </row>
    <row r="485" spans="1:11">
      <c r="A485" s="10"/>
      <c r="B485" s="11"/>
      <c r="C485" s="55"/>
      <c r="D485" s="55"/>
      <c r="E485" s="55"/>
      <c r="F485" s="55"/>
      <c r="G485" s="214">
        <f t="shared" si="43"/>
        <v>0</v>
      </c>
      <c r="H485" s="215">
        <f t="shared" si="44"/>
        <v>0</v>
      </c>
      <c r="I485" s="216" t="str">
        <f t="shared" si="42"/>
        <v>H</v>
      </c>
      <c r="J485" s="214">
        <f t="shared" si="45"/>
        <v>0</v>
      </c>
      <c r="K485" s="217" t="str">
        <f t="shared" si="46"/>
        <v/>
      </c>
    </row>
    <row r="486" spans="1:11">
      <c r="A486" s="10"/>
      <c r="B486" s="11"/>
      <c r="C486" s="55"/>
      <c r="D486" s="55"/>
      <c r="E486" s="55"/>
      <c r="F486" s="55"/>
      <c r="G486" s="214">
        <f t="shared" si="43"/>
        <v>0</v>
      </c>
      <c r="H486" s="215">
        <f t="shared" si="44"/>
        <v>0</v>
      </c>
      <c r="I486" s="216" t="str">
        <f t="shared" si="42"/>
        <v>H</v>
      </c>
      <c r="J486" s="214">
        <f t="shared" si="45"/>
        <v>0</v>
      </c>
      <c r="K486" s="217" t="str">
        <f t="shared" si="46"/>
        <v/>
      </c>
    </row>
    <row r="487" spans="1:11">
      <c r="A487" s="10"/>
      <c r="B487" s="11"/>
      <c r="C487" s="55"/>
      <c r="D487" s="55"/>
      <c r="E487" s="55"/>
      <c r="F487" s="55"/>
      <c r="G487" s="214">
        <f t="shared" si="43"/>
        <v>0</v>
      </c>
      <c r="H487" s="215">
        <f t="shared" si="44"/>
        <v>0</v>
      </c>
      <c r="I487" s="216" t="str">
        <f t="shared" si="42"/>
        <v>H</v>
      </c>
      <c r="J487" s="214">
        <f t="shared" si="45"/>
        <v>0</v>
      </c>
      <c r="K487" s="217" t="str">
        <f t="shared" si="46"/>
        <v/>
      </c>
    </row>
    <row r="488" spans="1:11">
      <c r="A488" s="10"/>
      <c r="B488" s="11"/>
      <c r="C488" s="55"/>
      <c r="D488" s="55"/>
      <c r="E488" s="55"/>
      <c r="F488" s="55"/>
      <c r="G488" s="214">
        <f t="shared" si="43"/>
        <v>0</v>
      </c>
      <c r="H488" s="215">
        <f t="shared" si="44"/>
        <v>0</v>
      </c>
      <c r="I488" s="216" t="str">
        <f t="shared" si="42"/>
        <v>H</v>
      </c>
      <c r="J488" s="214">
        <f t="shared" si="45"/>
        <v>0</v>
      </c>
      <c r="K488" s="217" t="str">
        <f t="shared" si="46"/>
        <v/>
      </c>
    </row>
    <row r="489" spans="1:11">
      <c r="A489" s="10"/>
      <c r="B489" s="11"/>
      <c r="C489" s="55"/>
      <c r="D489" s="55"/>
      <c r="E489" s="55"/>
      <c r="F489" s="55"/>
      <c r="G489" s="214">
        <f t="shared" si="43"/>
        <v>0</v>
      </c>
      <c r="H489" s="215">
        <f t="shared" si="44"/>
        <v>0</v>
      </c>
      <c r="I489" s="216" t="str">
        <f t="shared" si="42"/>
        <v>H</v>
      </c>
      <c r="J489" s="214">
        <f t="shared" si="45"/>
        <v>0</v>
      </c>
      <c r="K489" s="217" t="str">
        <f t="shared" si="46"/>
        <v/>
      </c>
    </row>
    <row r="490" spans="1:11">
      <c r="A490" s="10"/>
      <c r="B490" s="11"/>
      <c r="C490" s="55"/>
      <c r="D490" s="55"/>
      <c r="E490" s="55"/>
      <c r="F490" s="55"/>
      <c r="G490" s="214">
        <f t="shared" si="43"/>
        <v>0</v>
      </c>
      <c r="H490" s="215">
        <f t="shared" si="44"/>
        <v>0</v>
      </c>
      <c r="I490" s="216" t="str">
        <f t="shared" si="42"/>
        <v>H</v>
      </c>
      <c r="J490" s="214">
        <f t="shared" si="45"/>
        <v>0</v>
      </c>
      <c r="K490" s="217" t="str">
        <f t="shared" si="46"/>
        <v/>
      </c>
    </row>
    <row r="491" spans="1:11">
      <c r="A491" s="10"/>
      <c r="B491" s="11"/>
      <c r="C491" s="55"/>
      <c r="D491" s="55"/>
      <c r="E491" s="55"/>
      <c r="F491" s="55"/>
      <c r="G491" s="214">
        <f t="shared" si="43"/>
        <v>0</v>
      </c>
      <c r="H491" s="215">
        <f t="shared" si="44"/>
        <v>0</v>
      </c>
      <c r="I491" s="216" t="str">
        <f t="shared" si="42"/>
        <v>H</v>
      </c>
      <c r="J491" s="214">
        <f t="shared" si="45"/>
        <v>0</v>
      </c>
      <c r="K491" s="217" t="str">
        <f t="shared" si="46"/>
        <v/>
      </c>
    </row>
    <row r="492" spans="1:11">
      <c r="A492" s="10"/>
      <c r="B492" s="11"/>
      <c r="C492" s="55"/>
      <c r="D492" s="55"/>
      <c r="E492" s="55"/>
      <c r="F492" s="55"/>
      <c r="G492" s="214">
        <f t="shared" si="43"/>
        <v>0</v>
      </c>
      <c r="H492" s="215">
        <f t="shared" si="44"/>
        <v>0</v>
      </c>
      <c r="I492" s="216" t="str">
        <f t="shared" si="42"/>
        <v>H</v>
      </c>
      <c r="J492" s="214">
        <f t="shared" si="45"/>
        <v>0</v>
      </c>
      <c r="K492" s="217" t="str">
        <f t="shared" si="46"/>
        <v/>
      </c>
    </row>
    <row r="493" spans="1:11">
      <c r="A493" s="10"/>
      <c r="B493" s="11"/>
      <c r="C493" s="55"/>
      <c r="D493" s="55"/>
      <c r="E493" s="55"/>
      <c r="F493" s="55"/>
      <c r="G493" s="214">
        <f t="shared" si="43"/>
        <v>0</v>
      </c>
      <c r="H493" s="215">
        <f t="shared" si="44"/>
        <v>0</v>
      </c>
      <c r="I493" s="216" t="str">
        <f t="shared" si="42"/>
        <v>H</v>
      </c>
      <c r="J493" s="214">
        <f t="shared" si="45"/>
        <v>0</v>
      </c>
      <c r="K493" s="217" t="str">
        <f t="shared" si="46"/>
        <v/>
      </c>
    </row>
    <row r="494" spans="1:11">
      <c r="A494" s="10"/>
      <c r="B494" s="11"/>
      <c r="C494" s="55"/>
      <c r="D494" s="55"/>
      <c r="E494" s="55"/>
      <c r="F494" s="55"/>
      <c r="G494" s="214">
        <f t="shared" si="43"/>
        <v>0</v>
      </c>
      <c r="H494" s="215">
        <f t="shared" si="44"/>
        <v>0</v>
      </c>
      <c r="I494" s="216" t="str">
        <f t="shared" si="42"/>
        <v>H</v>
      </c>
      <c r="J494" s="214">
        <f t="shared" si="45"/>
        <v>0</v>
      </c>
      <c r="K494" s="217" t="str">
        <f t="shared" si="46"/>
        <v/>
      </c>
    </row>
    <row r="495" spans="1:11">
      <c r="A495" s="10"/>
      <c r="B495" s="11"/>
      <c r="C495" s="55"/>
      <c r="D495" s="55"/>
      <c r="E495" s="55"/>
      <c r="F495" s="55"/>
      <c r="G495" s="214">
        <f t="shared" si="43"/>
        <v>0</v>
      </c>
      <c r="H495" s="215">
        <f t="shared" si="44"/>
        <v>0</v>
      </c>
      <c r="I495" s="216" t="str">
        <f t="shared" si="42"/>
        <v>H</v>
      </c>
      <c r="J495" s="214">
        <f t="shared" si="45"/>
        <v>0</v>
      </c>
      <c r="K495" s="217" t="str">
        <f t="shared" si="46"/>
        <v/>
      </c>
    </row>
    <row r="496" spans="1:11">
      <c r="A496" s="10"/>
      <c r="B496" s="11"/>
      <c r="C496" s="55"/>
      <c r="D496" s="55"/>
      <c r="E496" s="55"/>
      <c r="F496" s="55"/>
      <c r="G496" s="214">
        <f t="shared" si="43"/>
        <v>0</v>
      </c>
      <c r="H496" s="215">
        <f t="shared" si="44"/>
        <v>0</v>
      </c>
      <c r="I496" s="216" t="str">
        <f t="shared" si="42"/>
        <v>H</v>
      </c>
      <c r="J496" s="214">
        <f t="shared" si="45"/>
        <v>0</v>
      </c>
      <c r="K496" s="217" t="str">
        <f t="shared" si="46"/>
        <v/>
      </c>
    </row>
    <row r="497" spans="1:11">
      <c r="A497" s="10"/>
      <c r="B497" s="11"/>
      <c r="C497" s="55"/>
      <c r="D497" s="55"/>
      <c r="E497" s="55"/>
      <c r="F497" s="55"/>
      <c r="G497" s="214">
        <f t="shared" si="43"/>
        <v>0</v>
      </c>
      <c r="H497" s="215">
        <f t="shared" si="44"/>
        <v>0</v>
      </c>
      <c r="I497" s="216" t="str">
        <f t="shared" si="42"/>
        <v>H</v>
      </c>
      <c r="J497" s="214">
        <f t="shared" si="45"/>
        <v>0</v>
      </c>
      <c r="K497" s="217" t="str">
        <f t="shared" si="46"/>
        <v/>
      </c>
    </row>
    <row r="498" spans="1:11">
      <c r="A498" s="10"/>
      <c r="B498" s="11"/>
      <c r="C498" s="55"/>
      <c r="D498" s="55"/>
      <c r="E498" s="55"/>
      <c r="F498" s="55"/>
      <c r="G498" s="214">
        <f t="shared" si="43"/>
        <v>0</v>
      </c>
      <c r="H498" s="215">
        <f t="shared" si="44"/>
        <v>0</v>
      </c>
      <c r="I498" s="216" t="str">
        <f t="shared" si="42"/>
        <v>H</v>
      </c>
      <c r="J498" s="214">
        <f t="shared" si="45"/>
        <v>0</v>
      </c>
      <c r="K498" s="217" t="str">
        <f t="shared" si="46"/>
        <v/>
      </c>
    </row>
    <row r="499" spans="1:11">
      <c r="A499" s="10"/>
      <c r="B499" s="11"/>
      <c r="C499" s="55"/>
      <c r="D499" s="55"/>
      <c r="E499" s="55"/>
      <c r="F499" s="55"/>
      <c r="G499" s="214">
        <f t="shared" si="43"/>
        <v>0</v>
      </c>
      <c r="H499" s="215">
        <f t="shared" si="44"/>
        <v>0</v>
      </c>
      <c r="I499" s="216" t="str">
        <f t="shared" si="42"/>
        <v>H</v>
      </c>
      <c r="J499" s="214">
        <f t="shared" si="45"/>
        <v>0</v>
      </c>
      <c r="K499" s="217" t="str">
        <f t="shared" si="46"/>
        <v/>
      </c>
    </row>
    <row r="500" spans="1:11">
      <c r="A500" s="10"/>
      <c r="B500" s="11"/>
      <c r="C500" s="55"/>
      <c r="D500" s="55"/>
      <c r="E500" s="55"/>
      <c r="F500" s="55"/>
      <c r="G500" s="214">
        <f t="shared" si="43"/>
        <v>0</v>
      </c>
      <c r="H500" s="215">
        <f t="shared" si="44"/>
        <v>0</v>
      </c>
      <c r="I500" s="216" t="str">
        <f t="shared" si="42"/>
        <v>H</v>
      </c>
      <c r="J500" s="214">
        <f t="shared" si="45"/>
        <v>0</v>
      </c>
      <c r="K500" s="217" t="str">
        <f t="shared" si="46"/>
        <v/>
      </c>
    </row>
  </sheetData>
  <sheetProtection sheet="1" formatCells="0" formatRows="0"/>
  <mergeCells count="6">
    <mergeCell ref="D9:D10"/>
    <mergeCell ref="D11:D14"/>
    <mergeCell ref="D15:D16"/>
    <mergeCell ref="F9:F10"/>
    <mergeCell ref="F11:F14"/>
    <mergeCell ref="F15:F16"/>
  </mergeCells>
  <pageMargins left="0.70866141732283472" right="0.31496062992125984" top="0.59055118110236227" bottom="0.59055118110236227" header="0.31496062992125984" footer="0.31496062992125984"/>
  <pageSetup paperSize="9" scale="75" fitToHeight="0" orientation="landscape" r:id="rId1"/>
  <headerFooter>
    <oddHeader>&amp;LFinanzdepartement Kanton Luzern&amp;RHandbuch Finanzhaushalt der Gemeinden
&amp;"-,Fett"Geldflussrechnung - Vorlage (Jahresrechnung)</oddHeader>
    <oddFooter>&amp;L&amp;8Version 1.1 (Stand 11.04.2023)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view="pageLayout" zoomScaleNormal="85" workbookViewId="0">
      <selection activeCell="D8" sqref="D8"/>
    </sheetView>
  </sheetViews>
  <sheetFormatPr baseColWidth="10" defaultColWidth="11" defaultRowHeight="13" outlineLevelCol="1"/>
  <cols>
    <col min="1" max="1" width="5.58203125" style="37" customWidth="1"/>
    <col min="2" max="2" width="62.33203125" style="37" customWidth="1"/>
    <col min="3" max="3" width="24.08203125" style="53" customWidth="1" outlineLevel="1"/>
    <col min="4" max="5" width="11.33203125" style="53" customWidth="1"/>
    <col min="6" max="6" width="13.83203125" style="38" customWidth="1"/>
    <col min="7" max="7" width="3.25" style="37" customWidth="1"/>
    <col min="8" max="16384" width="11" style="37"/>
  </cols>
  <sheetData>
    <row r="1" spans="1:6" s="24" customFormat="1" ht="22">
      <c r="A1" s="150" t="s">
        <v>851</v>
      </c>
      <c r="B1" s="22"/>
      <c r="C1" s="49"/>
      <c r="D1" s="49"/>
      <c r="E1" s="49"/>
      <c r="F1" s="23"/>
    </row>
    <row r="2" spans="1:6" s="24" customFormat="1">
      <c r="A2" s="25"/>
      <c r="B2" s="25"/>
      <c r="C2" s="50"/>
      <c r="D2" s="50"/>
      <c r="E2" s="50"/>
      <c r="F2" s="23"/>
    </row>
    <row r="3" spans="1:6" s="24" customFormat="1">
      <c r="A3" s="25"/>
      <c r="B3" s="25"/>
      <c r="C3" s="50"/>
      <c r="D3" s="50"/>
      <c r="E3" s="50"/>
      <c r="F3" s="23"/>
    </row>
    <row r="4" spans="1:6" s="26" customFormat="1" ht="12.75" customHeight="1">
      <c r="A4" s="234" t="s">
        <v>587</v>
      </c>
      <c r="B4" s="234"/>
      <c r="C4" s="236" t="s">
        <v>588</v>
      </c>
      <c r="D4" s="218">
        <v>2021</v>
      </c>
      <c r="E4" s="218">
        <v>2022</v>
      </c>
      <c r="F4" s="218">
        <v>2022</v>
      </c>
    </row>
    <row r="5" spans="1:6" s="26" customFormat="1" ht="34">
      <c r="A5" s="235"/>
      <c r="B5" s="235"/>
      <c r="C5" s="237"/>
      <c r="D5" s="219" t="s">
        <v>849</v>
      </c>
      <c r="E5" s="225" t="s">
        <v>854</v>
      </c>
      <c r="F5" s="219" t="s">
        <v>849</v>
      </c>
    </row>
    <row r="6" spans="1:6" s="24" customFormat="1" ht="12.75" customHeight="1">
      <c r="A6" s="27"/>
      <c r="B6" s="28"/>
      <c r="C6" s="48"/>
      <c r="D6" s="238" t="s">
        <v>850</v>
      </c>
      <c r="E6" s="238"/>
      <c r="F6" s="41"/>
    </row>
    <row r="7" spans="1:6" s="30" customFormat="1">
      <c r="A7" s="24"/>
      <c r="B7" s="29" t="s">
        <v>643</v>
      </c>
      <c r="C7" s="48"/>
      <c r="D7" s="48"/>
      <c r="E7" s="48"/>
      <c r="F7" s="41"/>
    </row>
    <row r="8" spans="1:6" s="24" customFormat="1" ht="12.5">
      <c r="A8" s="24" t="s">
        <v>591</v>
      </c>
      <c r="B8" s="31" t="s">
        <v>589</v>
      </c>
      <c r="C8" s="139" t="s">
        <v>706</v>
      </c>
      <c r="D8" s="226"/>
      <c r="E8" s="226"/>
      <c r="F8" s="41">
        <f>SUM(Geldflussrechnung!H6:H7)</f>
        <v>0</v>
      </c>
    </row>
    <row r="9" spans="1:6" s="30" customFormat="1">
      <c r="A9" s="24" t="s">
        <v>566</v>
      </c>
      <c r="B9" s="31" t="s">
        <v>78</v>
      </c>
      <c r="C9" s="48" t="s">
        <v>590</v>
      </c>
      <c r="D9" s="226"/>
      <c r="E9" s="226"/>
      <c r="F9" s="41">
        <f>SUM(Geldflussrechnung!H8:H9)+SUM(Geldflussrechnung!H17)</f>
        <v>0</v>
      </c>
    </row>
    <row r="10" spans="1:6" s="24" customFormat="1">
      <c r="A10" s="24" t="s">
        <v>591</v>
      </c>
      <c r="B10" s="31" t="s">
        <v>830</v>
      </c>
      <c r="C10" s="140" t="s">
        <v>804</v>
      </c>
      <c r="D10" s="226"/>
      <c r="E10" s="226"/>
      <c r="F10" s="41">
        <f>SUM(Geldflussrechnung!H39:H45)</f>
        <v>0</v>
      </c>
    </row>
    <row r="11" spans="1:6" s="24" customFormat="1">
      <c r="A11" s="24" t="s">
        <v>591</v>
      </c>
      <c r="B11" s="31" t="s">
        <v>592</v>
      </c>
      <c r="C11" s="48" t="s">
        <v>629</v>
      </c>
      <c r="D11" s="226"/>
      <c r="E11" s="226"/>
      <c r="F11" s="41">
        <f>SUM(Geldflussrechnung!H46:H51)</f>
        <v>0</v>
      </c>
    </row>
    <row r="12" spans="1:6" s="24" customFormat="1">
      <c r="A12" s="24" t="s">
        <v>591</v>
      </c>
      <c r="B12" s="31" t="s">
        <v>593</v>
      </c>
      <c r="C12" s="48" t="s">
        <v>630</v>
      </c>
      <c r="D12" s="226"/>
      <c r="E12" s="226"/>
      <c r="F12" s="41">
        <f>SUM(Geldflussrechnung!H52)</f>
        <v>0</v>
      </c>
    </row>
    <row r="13" spans="1:6" s="24" customFormat="1" ht="12.5">
      <c r="A13" s="24" t="s">
        <v>566</v>
      </c>
      <c r="B13" s="31" t="s">
        <v>839</v>
      </c>
      <c r="C13" s="163" t="s">
        <v>841</v>
      </c>
      <c r="D13" s="226"/>
      <c r="E13" s="226"/>
      <c r="F13" s="41">
        <f>SUM(Geldflussrechnung!H15:H16,Geldflussrechnung!H19)</f>
        <v>0</v>
      </c>
    </row>
    <row r="14" spans="1:6" s="24" customFormat="1" ht="12.5">
      <c r="A14" s="24" t="s">
        <v>567</v>
      </c>
      <c r="B14" s="31" t="s">
        <v>840</v>
      </c>
      <c r="C14" s="163" t="s">
        <v>857</v>
      </c>
      <c r="D14" s="226"/>
      <c r="E14" s="226"/>
      <c r="F14" s="41">
        <f>SUM(Geldflussrechnung!H32,Geldflussrechnung!H35:H36,Geldflussrechnung!H23)</f>
        <v>0</v>
      </c>
    </row>
    <row r="15" spans="1:6" s="24" customFormat="1" ht="12.5">
      <c r="A15" s="24" t="s">
        <v>591</v>
      </c>
      <c r="B15" s="31" t="s">
        <v>834</v>
      </c>
      <c r="C15" s="163" t="s">
        <v>838</v>
      </c>
      <c r="D15" s="226"/>
      <c r="E15" s="226"/>
      <c r="F15" s="41">
        <f>SUM(Geldflussrechnung!H18)+SUM(Geldflussrechnung!H33,Geldflussrechnung!H37)</f>
        <v>0</v>
      </c>
    </row>
    <row r="16" spans="1:6" s="30" customFormat="1">
      <c r="A16" s="24" t="s">
        <v>591</v>
      </c>
      <c r="B16" s="31" t="s">
        <v>594</v>
      </c>
      <c r="C16" s="48" t="s">
        <v>595</v>
      </c>
      <c r="D16" s="226"/>
      <c r="E16" s="226"/>
      <c r="F16" s="41">
        <f>SUM(Geldflussrechnung!H12)+SUM(Geldflussrechnung!H27:H29)</f>
        <v>0</v>
      </c>
    </row>
    <row r="17" spans="1:6" s="30" customFormat="1">
      <c r="A17" s="24" t="s">
        <v>591</v>
      </c>
      <c r="B17" s="31" t="s">
        <v>596</v>
      </c>
      <c r="C17" s="48" t="s">
        <v>597</v>
      </c>
      <c r="D17" s="226"/>
      <c r="E17" s="226"/>
      <c r="F17" s="41">
        <f>SUM(Geldflussrechnung!H10)+SUM(Geldflussrechnung!H24)</f>
        <v>0</v>
      </c>
    </row>
    <row r="18" spans="1:6" s="24" customFormat="1" ht="12.5">
      <c r="A18" s="24" t="s">
        <v>591</v>
      </c>
      <c r="B18" s="31" t="s">
        <v>598</v>
      </c>
      <c r="C18" s="48" t="s">
        <v>599</v>
      </c>
      <c r="D18" s="226"/>
      <c r="E18" s="226"/>
      <c r="F18" s="41">
        <f>SUM(Geldflussrechnung!H13)+SUM(Geldflussrechnung!H30:H31)</f>
        <v>0</v>
      </c>
    </row>
    <row r="19" spans="1:6" s="24" customFormat="1" ht="12.5">
      <c r="A19" s="24" t="s">
        <v>591</v>
      </c>
      <c r="B19" s="31" t="s">
        <v>811</v>
      </c>
      <c r="C19" s="163" t="s">
        <v>837</v>
      </c>
      <c r="D19" s="226"/>
      <c r="E19" s="226"/>
      <c r="F19" s="41">
        <f>SUM(Geldflussrechnung!H11)+SUM(Geldflussrechnung!H25:H26)</f>
        <v>0</v>
      </c>
    </row>
    <row r="20" spans="1:6" s="24" customFormat="1">
      <c r="A20" s="24" t="s">
        <v>591</v>
      </c>
      <c r="B20" s="31" t="s">
        <v>600</v>
      </c>
      <c r="C20" s="140" t="s">
        <v>806</v>
      </c>
      <c r="D20" s="226"/>
      <c r="E20" s="226"/>
      <c r="F20" s="41">
        <f>SUM(Geldflussrechnung!H53:H59)</f>
        <v>0</v>
      </c>
    </row>
    <row r="21" spans="1:6" s="24" customFormat="1">
      <c r="A21" s="24" t="s">
        <v>591</v>
      </c>
      <c r="B21" s="31" t="s">
        <v>601</v>
      </c>
      <c r="C21" s="140" t="s">
        <v>631</v>
      </c>
      <c r="D21" s="226"/>
      <c r="E21" s="226"/>
      <c r="F21" s="41">
        <f>SUM(Geldflussrechnung!H60:H65)</f>
        <v>0</v>
      </c>
    </row>
    <row r="22" spans="1:6" s="24" customFormat="1">
      <c r="A22" s="24" t="s">
        <v>591</v>
      </c>
      <c r="B22" s="31" t="s">
        <v>805</v>
      </c>
      <c r="C22" s="48" t="s">
        <v>632</v>
      </c>
      <c r="D22" s="226"/>
      <c r="E22" s="226"/>
      <c r="F22" s="41">
        <f>SUM(Geldflussrechnung!H66:H82)</f>
        <v>0</v>
      </c>
    </row>
    <row r="23" spans="1:6" s="24" customFormat="1" ht="12.5">
      <c r="A23" s="24" t="s">
        <v>591</v>
      </c>
      <c r="B23" s="31" t="s">
        <v>810</v>
      </c>
      <c r="C23" s="163" t="s">
        <v>848</v>
      </c>
      <c r="D23" s="226"/>
      <c r="E23" s="226"/>
      <c r="F23" s="41">
        <f>SUM(Geldflussrechnung!H14)+SUM(Geldflussrechnung!H34)</f>
        <v>0</v>
      </c>
    </row>
    <row r="24" spans="1:6" s="24" customFormat="1" ht="12.5">
      <c r="A24" s="24" t="s">
        <v>591</v>
      </c>
      <c r="B24" s="31" t="s">
        <v>809</v>
      </c>
      <c r="C24" s="48" t="s">
        <v>602</v>
      </c>
      <c r="D24" s="226"/>
      <c r="E24" s="226"/>
      <c r="F24" s="41">
        <f>SUM(Geldflussrechnung!H20)+SUM(Geldflussrechnung!H38)</f>
        <v>0</v>
      </c>
    </row>
    <row r="25" spans="1:6" s="24" customFormat="1" ht="12.5">
      <c r="A25" s="24" t="s">
        <v>567</v>
      </c>
      <c r="B25" s="31" t="s">
        <v>835</v>
      </c>
      <c r="C25" s="163" t="s">
        <v>836</v>
      </c>
      <c r="D25" s="226"/>
      <c r="E25" s="226"/>
      <c r="F25" s="41">
        <f>SUM(Geldflussrechnung!H21:H22)</f>
        <v>0</v>
      </c>
    </row>
    <row r="26" spans="1:6" s="35" customFormat="1" ht="21" customHeight="1">
      <c r="A26" s="33" t="s">
        <v>606</v>
      </c>
      <c r="B26" s="151" t="s">
        <v>603</v>
      </c>
      <c r="C26" s="152"/>
      <c r="D26" s="220">
        <f t="shared" ref="D26:E26" si="0">SUM(D8:D25)</f>
        <v>0</v>
      </c>
      <c r="E26" s="220">
        <f t="shared" si="0"/>
        <v>0</v>
      </c>
      <c r="F26" s="153">
        <f>SUM(F8:F25)</f>
        <v>0</v>
      </c>
    </row>
    <row r="27" spans="1:6" s="24" customFormat="1" ht="6.75" customHeight="1">
      <c r="A27" s="27"/>
      <c r="B27" s="28"/>
      <c r="C27" s="48"/>
      <c r="D27" s="48"/>
      <c r="E27" s="48"/>
      <c r="F27" s="41"/>
    </row>
    <row r="28" spans="1:6" s="24" customFormat="1">
      <c r="A28" s="27"/>
      <c r="B28" s="29" t="s">
        <v>644</v>
      </c>
      <c r="C28" s="48"/>
      <c r="D28" s="48"/>
      <c r="E28" s="48"/>
      <c r="F28" s="41"/>
    </row>
    <row r="29" spans="1:6" s="24" customFormat="1" ht="12.5">
      <c r="A29" s="27" t="s">
        <v>567</v>
      </c>
      <c r="B29" s="28" t="s">
        <v>604</v>
      </c>
      <c r="C29" s="161" t="s">
        <v>829</v>
      </c>
      <c r="D29" s="226"/>
      <c r="E29" s="226"/>
      <c r="F29" s="41">
        <f>SUM(Geldflussrechnung!H86:H92)</f>
        <v>0</v>
      </c>
    </row>
    <row r="30" spans="1:6" s="24" customFormat="1" ht="12.5">
      <c r="A30" s="27" t="s">
        <v>566</v>
      </c>
      <c r="B30" s="31" t="s">
        <v>605</v>
      </c>
      <c r="C30" s="161" t="s">
        <v>828</v>
      </c>
      <c r="D30" s="226"/>
      <c r="E30" s="226"/>
      <c r="F30" s="41">
        <f>SUM(Geldflussrechnung!G93:G96,Geldflussrechnung!G98:G101)</f>
        <v>0</v>
      </c>
    </row>
    <row r="31" spans="1:6" s="24" customFormat="1">
      <c r="A31" s="86" t="s">
        <v>606</v>
      </c>
      <c r="B31" s="34" t="s">
        <v>607</v>
      </c>
      <c r="C31" s="52"/>
      <c r="D31" s="221">
        <f t="shared" ref="D31:E31" si="1">D29+D30</f>
        <v>0</v>
      </c>
      <c r="E31" s="221">
        <f t="shared" si="1"/>
        <v>0</v>
      </c>
      <c r="F31" s="42">
        <f>F29+F30</f>
        <v>0</v>
      </c>
    </row>
    <row r="32" spans="1:6" s="24" customFormat="1">
      <c r="A32" s="24" t="s">
        <v>591</v>
      </c>
      <c r="B32" s="31" t="s">
        <v>608</v>
      </c>
      <c r="C32" s="48" t="s">
        <v>633</v>
      </c>
      <c r="D32" s="226"/>
      <c r="E32" s="226"/>
      <c r="F32" s="41">
        <f>SUM(Geldflussrechnung!H104)</f>
        <v>0</v>
      </c>
    </row>
    <row r="33" spans="1:6" s="24" customFormat="1">
      <c r="A33" s="24" t="s">
        <v>591</v>
      </c>
      <c r="B33" s="31" t="s">
        <v>609</v>
      </c>
      <c r="C33" s="48" t="s">
        <v>634</v>
      </c>
      <c r="D33" s="226"/>
      <c r="E33" s="226"/>
      <c r="F33" s="41">
        <f>SUM(Geldflussrechnung!H105)</f>
        <v>0</v>
      </c>
    </row>
    <row r="34" spans="1:6" s="24" customFormat="1">
      <c r="A34" s="142" t="s">
        <v>591</v>
      </c>
      <c r="B34" s="28" t="s">
        <v>610</v>
      </c>
      <c r="C34" s="48" t="s">
        <v>635</v>
      </c>
      <c r="D34" s="226"/>
      <c r="E34" s="226"/>
      <c r="F34" s="41">
        <f>SUM(Geldflussrechnung!H106:H107)</f>
        <v>0</v>
      </c>
    </row>
    <row r="35" spans="1:6" s="24" customFormat="1" ht="12.5">
      <c r="A35" s="27" t="s">
        <v>567</v>
      </c>
      <c r="B35" s="28" t="s">
        <v>855</v>
      </c>
      <c r="C35" s="48">
        <v>6379</v>
      </c>
      <c r="D35" s="226"/>
      <c r="E35" s="226"/>
      <c r="F35" s="41">
        <f>SUM(Geldflussrechnung!H97)</f>
        <v>0</v>
      </c>
    </row>
    <row r="36" spans="1:6" s="24" customFormat="1" ht="12.5">
      <c r="A36" s="27" t="s">
        <v>566</v>
      </c>
      <c r="B36" s="28" t="s">
        <v>198</v>
      </c>
      <c r="C36" s="48">
        <v>431</v>
      </c>
      <c r="D36" s="226"/>
      <c r="E36" s="226"/>
      <c r="F36" s="41">
        <f>SUM(Geldflussrechnung!H103)</f>
        <v>0</v>
      </c>
    </row>
    <row r="37" spans="1:6" s="35" customFormat="1">
      <c r="A37" s="86" t="s">
        <v>606</v>
      </c>
      <c r="B37" s="34" t="s">
        <v>648</v>
      </c>
      <c r="C37" s="52"/>
      <c r="D37" s="221">
        <f>SUM(D31:D36)</f>
        <v>0</v>
      </c>
      <c r="E37" s="221">
        <f>SUM(E31:E36)</f>
        <v>0</v>
      </c>
      <c r="F37" s="42">
        <f>SUM(F31:F36)</f>
        <v>0</v>
      </c>
    </row>
    <row r="38" spans="1:6" s="24" customFormat="1" ht="6.75" customHeight="1">
      <c r="A38" s="27"/>
      <c r="B38" s="28"/>
      <c r="C38" s="48"/>
      <c r="D38" s="48"/>
      <c r="E38" s="48"/>
      <c r="F38" s="41"/>
    </row>
    <row r="39" spans="1:6" s="24" customFormat="1">
      <c r="A39" s="27"/>
      <c r="B39" s="29" t="s">
        <v>645</v>
      </c>
      <c r="C39" s="48"/>
      <c r="D39" s="48"/>
      <c r="E39" s="48"/>
      <c r="F39" s="41"/>
    </row>
    <row r="40" spans="1:6" s="24" customFormat="1">
      <c r="A40" s="27" t="s">
        <v>591</v>
      </c>
      <c r="B40" s="28" t="s">
        <v>613</v>
      </c>
      <c r="C40" s="143" t="s">
        <v>638</v>
      </c>
      <c r="D40" s="226"/>
      <c r="E40" s="226"/>
      <c r="F40" s="41">
        <f>SUM(Geldflussrechnung!H111:H112)</f>
        <v>0</v>
      </c>
    </row>
    <row r="41" spans="1:6" s="30" customFormat="1">
      <c r="A41" s="24" t="s">
        <v>591</v>
      </c>
      <c r="B41" s="31" t="s">
        <v>614</v>
      </c>
      <c r="C41" s="48" t="s">
        <v>615</v>
      </c>
      <c r="D41" s="226"/>
      <c r="E41" s="226"/>
      <c r="F41" s="41">
        <f>SUM(Geldflussrechnung!H120:H122)+SUM(Geldflussrechnung!H116)</f>
        <v>0</v>
      </c>
    </row>
    <row r="42" spans="1:6" s="30" customFormat="1">
      <c r="A42" s="24" t="s">
        <v>591</v>
      </c>
      <c r="B42" s="31" t="s">
        <v>616</v>
      </c>
      <c r="C42" s="48" t="s">
        <v>617</v>
      </c>
      <c r="D42" s="226"/>
      <c r="E42" s="226"/>
      <c r="F42" s="41">
        <f>SUM(Geldflussrechnung!H118)+SUM(Geldflussrechnung!H114)</f>
        <v>0</v>
      </c>
    </row>
    <row r="43" spans="1:6" s="24" customFormat="1">
      <c r="A43" s="27" t="s">
        <v>591</v>
      </c>
      <c r="B43" s="31" t="s">
        <v>618</v>
      </c>
      <c r="C43" s="48" t="s">
        <v>639</v>
      </c>
      <c r="D43" s="226"/>
      <c r="E43" s="226"/>
      <c r="F43" s="41">
        <f>SUM(Geldflussrechnung!H113)</f>
        <v>0</v>
      </c>
    </row>
    <row r="44" spans="1:6" s="24" customFormat="1" ht="12.5">
      <c r="A44" s="24" t="s">
        <v>591</v>
      </c>
      <c r="B44" s="31" t="s">
        <v>619</v>
      </c>
      <c r="C44" s="48" t="s">
        <v>620</v>
      </c>
      <c r="D44" s="226"/>
      <c r="E44" s="226"/>
      <c r="F44" s="41">
        <f>SUM(Geldflussrechnung!H123:H124)+SUM(Geldflussrechnung!H117)</f>
        <v>0</v>
      </c>
    </row>
    <row r="45" spans="1:6" s="24" customFormat="1" ht="12.5">
      <c r="A45" s="24" t="s">
        <v>591</v>
      </c>
      <c r="B45" s="28" t="s">
        <v>812</v>
      </c>
      <c r="C45" s="141" t="s">
        <v>813</v>
      </c>
      <c r="D45" s="226"/>
      <c r="E45" s="226"/>
      <c r="F45" s="41">
        <f>SUM(Geldflussrechnung!H119)+SUM(Geldflussrechnung!H115)</f>
        <v>0</v>
      </c>
    </row>
    <row r="46" spans="1:6" s="35" customFormat="1">
      <c r="A46" s="86" t="s">
        <v>606</v>
      </c>
      <c r="B46" s="34" t="s">
        <v>646</v>
      </c>
      <c r="C46" s="52"/>
      <c r="D46" s="221">
        <f t="shared" ref="D46:E46" si="2">SUM(D40:D45)</f>
        <v>0</v>
      </c>
      <c r="E46" s="221">
        <f t="shared" si="2"/>
        <v>0</v>
      </c>
      <c r="F46" s="42">
        <f>SUM(F40:F45)</f>
        <v>0</v>
      </c>
    </row>
    <row r="47" spans="1:6" s="24" customFormat="1" ht="6.75" customHeight="1">
      <c r="A47" s="27"/>
      <c r="B47" s="28"/>
      <c r="C47" s="48"/>
      <c r="D47" s="48"/>
      <c r="E47" s="48"/>
      <c r="F47" s="43"/>
    </row>
    <row r="48" spans="1:6" s="35" customFormat="1">
      <c r="A48" s="86"/>
      <c r="B48" s="158" t="s">
        <v>648</v>
      </c>
      <c r="C48" s="159"/>
      <c r="D48" s="222">
        <f t="shared" ref="D48:E48" si="3">D37</f>
        <v>0</v>
      </c>
      <c r="E48" s="222">
        <f t="shared" si="3"/>
        <v>0</v>
      </c>
      <c r="F48" s="160">
        <f>F37</f>
        <v>0</v>
      </c>
    </row>
    <row r="49" spans="1:6" s="35" customFormat="1">
      <c r="A49" s="86" t="s">
        <v>566</v>
      </c>
      <c r="B49" s="155" t="s">
        <v>646</v>
      </c>
      <c r="C49" s="156"/>
      <c r="D49" s="223">
        <f t="shared" ref="D49:E49" si="4">D46</f>
        <v>0</v>
      </c>
      <c r="E49" s="223">
        <f t="shared" si="4"/>
        <v>0</v>
      </c>
      <c r="F49" s="157">
        <f>F46</f>
        <v>0</v>
      </c>
    </row>
    <row r="50" spans="1:6" s="35" customFormat="1" ht="21" customHeight="1">
      <c r="A50" s="33" t="s">
        <v>606</v>
      </c>
      <c r="B50" s="151" t="s">
        <v>647</v>
      </c>
      <c r="C50" s="152"/>
      <c r="D50" s="220">
        <f t="shared" ref="D50:E50" si="5">D48+D49</f>
        <v>0</v>
      </c>
      <c r="E50" s="220">
        <f t="shared" si="5"/>
        <v>0</v>
      </c>
      <c r="F50" s="153">
        <f>F48+F49</f>
        <v>0</v>
      </c>
    </row>
    <row r="51" spans="1:6" s="32" customFormat="1" ht="6.75" customHeight="1">
      <c r="A51" s="36"/>
      <c r="B51" s="31"/>
      <c r="C51" s="51"/>
      <c r="D51" s="51"/>
      <c r="E51" s="51"/>
      <c r="F51" s="44"/>
    </row>
    <row r="52" spans="1:6" s="32" customFormat="1">
      <c r="A52" s="36"/>
      <c r="B52" s="29" t="s">
        <v>569</v>
      </c>
      <c r="C52" s="51"/>
      <c r="D52" s="51"/>
      <c r="E52" s="51"/>
      <c r="F52" s="44"/>
    </row>
    <row r="53" spans="1:6" s="32" customFormat="1">
      <c r="A53" s="36" t="s">
        <v>591</v>
      </c>
      <c r="B53" s="31" t="s">
        <v>611</v>
      </c>
      <c r="C53" s="48" t="s">
        <v>636</v>
      </c>
      <c r="D53" s="226"/>
      <c r="E53" s="226"/>
      <c r="F53" s="44">
        <f>SUM(Geldflussrechnung!H132)</f>
        <v>0</v>
      </c>
    </row>
    <row r="54" spans="1:6" s="32" customFormat="1">
      <c r="A54" s="36" t="s">
        <v>591</v>
      </c>
      <c r="B54" s="31" t="s">
        <v>612</v>
      </c>
      <c r="C54" s="48" t="s">
        <v>637</v>
      </c>
      <c r="D54" s="226"/>
      <c r="E54" s="226"/>
      <c r="F54" s="44">
        <f>SUM(Geldflussrechnung!H133:H138)</f>
        <v>0</v>
      </c>
    </row>
    <row r="55" spans="1:6" s="24" customFormat="1" ht="12.75" customHeight="1">
      <c r="A55" s="144" t="s">
        <v>591</v>
      </c>
      <c r="B55" s="48" t="s">
        <v>627</v>
      </c>
      <c r="C55" s="48" t="s">
        <v>640</v>
      </c>
      <c r="D55" s="226"/>
      <c r="E55" s="226"/>
      <c r="F55" s="41">
        <f>SUM(Geldflussrechnung!H130)</f>
        <v>0</v>
      </c>
    </row>
    <row r="56" spans="1:6" s="24" customFormat="1" ht="12.75" customHeight="1">
      <c r="A56" s="145" t="s">
        <v>591</v>
      </c>
      <c r="B56" s="48" t="s">
        <v>628</v>
      </c>
      <c r="C56" s="48" t="s">
        <v>641</v>
      </c>
      <c r="D56" s="226"/>
      <c r="E56" s="226"/>
      <c r="F56" s="41">
        <f>SUM(Geldflussrechnung!H131)</f>
        <v>0</v>
      </c>
    </row>
    <row r="57" spans="1:6" s="35" customFormat="1" ht="21" customHeight="1">
      <c r="A57" s="33" t="s">
        <v>606</v>
      </c>
      <c r="B57" s="151" t="s">
        <v>572</v>
      </c>
      <c r="C57" s="152"/>
      <c r="D57" s="220">
        <f t="shared" ref="D57:E57" si="6">SUM(D53:D56)</f>
        <v>0</v>
      </c>
      <c r="E57" s="220">
        <f t="shared" si="6"/>
        <v>0</v>
      </c>
      <c r="F57" s="153">
        <f>SUM(F53:F56)</f>
        <v>0</v>
      </c>
    </row>
    <row r="58" spans="1:6" s="32" customFormat="1" ht="6.75" customHeight="1">
      <c r="A58" s="36"/>
      <c r="B58" s="31"/>
      <c r="C58" s="51"/>
      <c r="D58" s="51"/>
      <c r="E58" s="51"/>
      <c r="F58" s="45"/>
    </row>
    <row r="59" spans="1:6" s="35" customFormat="1">
      <c r="A59" s="86"/>
      <c r="B59" s="158" t="s">
        <v>603</v>
      </c>
      <c r="C59" s="159"/>
      <c r="D59" s="222">
        <f>D26</f>
        <v>0</v>
      </c>
      <c r="E59" s="222">
        <f>E26</f>
        <v>0</v>
      </c>
      <c r="F59" s="160">
        <f>F26</f>
        <v>0</v>
      </c>
    </row>
    <row r="60" spans="1:6" s="35" customFormat="1">
      <c r="A60" s="86" t="s">
        <v>566</v>
      </c>
      <c r="B60" s="158" t="s">
        <v>647</v>
      </c>
      <c r="C60" s="159"/>
      <c r="D60" s="222">
        <f t="shared" ref="D60:E60" si="7">D50</f>
        <v>0</v>
      </c>
      <c r="E60" s="222">
        <f t="shared" si="7"/>
        <v>0</v>
      </c>
      <c r="F60" s="160">
        <f>F50</f>
        <v>0</v>
      </c>
    </row>
    <row r="61" spans="1:6" s="35" customFormat="1">
      <c r="A61" s="86" t="s">
        <v>566</v>
      </c>
      <c r="B61" s="155" t="s">
        <v>572</v>
      </c>
      <c r="C61" s="156"/>
      <c r="D61" s="223">
        <f t="shared" ref="D61:E61" si="8">D57</f>
        <v>0</v>
      </c>
      <c r="E61" s="223">
        <f t="shared" si="8"/>
        <v>0</v>
      </c>
      <c r="F61" s="157">
        <f>F57</f>
        <v>0</v>
      </c>
    </row>
    <row r="62" spans="1:6" s="35" customFormat="1" ht="21" customHeight="1">
      <c r="A62" s="33" t="s">
        <v>606</v>
      </c>
      <c r="B62" s="151" t="s">
        <v>827</v>
      </c>
      <c r="C62" s="154" t="s">
        <v>642</v>
      </c>
      <c r="D62" s="220">
        <f t="shared" ref="D62:E62" si="9">D59+D60+D61</f>
        <v>0</v>
      </c>
      <c r="E62" s="220">
        <f t="shared" si="9"/>
        <v>0</v>
      </c>
      <c r="F62" s="153">
        <f>F59+F60+F61</f>
        <v>0</v>
      </c>
    </row>
    <row r="63" spans="1:6" ht="6.75" customHeight="1">
      <c r="A63" s="24"/>
      <c r="B63" s="24"/>
      <c r="C63" s="146"/>
      <c r="D63" s="146"/>
      <c r="E63" s="146"/>
      <c r="F63" s="46"/>
    </row>
    <row r="64" spans="1:6" s="32" customFormat="1">
      <c r="A64" s="36"/>
      <c r="B64" s="29" t="s">
        <v>650</v>
      </c>
      <c r="C64" s="51"/>
      <c r="D64" s="51"/>
      <c r="E64" s="53"/>
      <c r="F64" s="44"/>
    </row>
    <row r="65" spans="1:6" s="39" customFormat="1" ht="12.5">
      <c r="A65" s="147"/>
      <c r="B65" s="147" t="s">
        <v>622</v>
      </c>
      <c r="C65" s="148"/>
      <c r="D65" s="226"/>
      <c r="E65" s="53"/>
      <c r="F65" s="46">
        <f>'Sachgruppen_1-4-stellig'!E6</f>
        <v>0</v>
      </c>
    </row>
    <row r="66" spans="1:6" s="39" customFormat="1" ht="12.5">
      <c r="A66" s="149" t="s">
        <v>567</v>
      </c>
      <c r="B66" s="147" t="s">
        <v>621</v>
      </c>
      <c r="C66" s="148"/>
      <c r="D66" s="226"/>
      <c r="E66" s="53"/>
      <c r="F66" s="46">
        <f>'Sachgruppen_1-4-stellig'!D6</f>
        <v>0</v>
      </c>
    </row>
    <row r="67" spans="1:6" s="39" customFormat="1" ht="12.5">
      <c r="A67" s="149" t="s">
        <v>606</v>
      </c>
      <c r="B67" s="40" t="s">
        <v>623</v>
      </c>
      <c r="C67" s="54"/>
      <c r="D67" s="224">
        <f t="shared" ref="D67" si="10">D65-D66</f>
        <v>0</v>
      </c>
      <c r="E67" s="53"/>
      <c r="F67" s="47">
        <f>F65-F66</f>
        <v>0</v>
      </c>
    </row>
    <row r="68" spans="1:6" ht="12.5">
      <c r="B68" s="40" t="s">
        <v>807</v>
      </c>
      <c r="C68" s="54"/>
      <c r="D68" s="224">
        <f t="shared" ref="D68" si="11">D62-D67</f>
        <v>0</v>
      </c>
      <c r="F68" s="47">
        <f>F62-F67</f>
        <v>0</v>
      </c>
    </row>
  </sheetData>
  <sheetProtection sheet="1" objects="1" scenarios="1"/>
  <mergeCells count="3">
    <mergeCell ref="A4:B5"/>
    <mergeCell ref="C4:C5"/>
    <mergeCell ref="D6:E6"/>
  </mergeCells>
  <pageMargins left="0.70866141732283472" right="0.31496062992125984" top="0.59055118110236227" bottom="0.59055118110236227" header="0.31496062992125984" footer="0.31496062992125984"/>
  <pageSetup paperSize="9" scale="75" orientation="landscape" r:id="rId1"/>
  <headerFooter>
    <oddHeader>&amp;LFinanzdepartement Kanton Luzern&amp;RHandbuch Finanzhaushalt der Gemeinden
&amp;"-,Fett"Geldflussrechnung - Vorlage (Jahresrechnung)</oddHeader>
    <oddFooter>&amp;L&amp;8Version 1.1 (Stand 11.04.2023)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zoomScale="115" zoomScaleNormal="115" workbookViewId="0">
      <pane ySplit="3" topLeftCell="A4" activePane="bottomLeft" state="frozen"/>
      <selection activeCell="A20" sqref="A20"/>
      <selection pane="bottomLeft" activeCell="A4" sqref="A4"/>
    </sheetView>
  </sheetViews>
  <sheetFormatPr baseColWidth="10" defaultColWidth="11" defaultRowHeight="10" outlineLevelCol="1"/>
  <cols>
    <col min="1" max="1" width="2" style="7" customWidth="1"/>
    <col min="2" max="2" width="8.83203125" style="7" customWidth="1"/>
    <col min="3" max="3" width="9.33203125" style="18" customWidth="1"/>
    <col min="4" max="4" width="44.25" style="12" customWidth="1"/>
    <col min="5" max="6" width="9.58203125" style="19" customWidth="1" outlineLevel="1"/>
    <col min="7" max="7" width="10" style="19" bestFit="1" customWidth="1" outlineLevel="1"/>
    <col min="8" max="8" width="10.33203125" style="19" bestFit="1" customWidth="1"/>
    <col min="9" max="16384" width="11" style="1"/>
  </cols>
  <sheetData>
    <row r="1" spans="1:8" ht="10.5">
      <c r="A1" s="57" t="s">
        <v>0</v>
      </c>
    </row>
    <row r="3" spans="1:8" ht="10.5">
      <c r="A3" s="6" t="s">
        <v>586</v>
      </c>
      <c r="B3" s="6" t="s">
        <v>564</v>
      </c>
      <c r="C3" s="57" t="s">
        <v>2</v>
      </c>
      <c r="D3" s="13" t="s">
        <v>1</v>
      </c>
      <c r="E3" s="20" t="s">
        <v>581</v>
      </c>
      <c r="F3" s="20" t="s">
        <v>573</v>
      </c>
      <c r="G3" s="20" t="s">
        <v>568</v>
      </c>
      <c r="H3" s="20" t="s">
        <v>584</v>
      </c>
    </row>
    <row r="4" spans="1:8">
      <c r="D4" s="14" t="str">
        <f t="shared" ref="D4:D91" si="0">IF(C4&lt;&gt;"",VLOOKUP(VALUE(C4),Sachgruppen,2,0),"")</f>
        <v/>
      </c>
    </row>
    <row r="5" spans="1:8" ht="13">
      <c r="D5" s="15" t="s">
        <v>643</v>
      </c>
    </row>
    <row r="6" spans="1:8">
      <c r="A6" s="87" t="s">
        <v>566</v>
      </c>
      <c r="B6" s="87" t="s">
        <v>565</v>
      </c>
      <c r="C6" s="88">
        <v>9000</v>
      </c>
      <c r="D6" s="14" t="str">
        <f>IF($C6&lt;&gt;"",VLOOKUP(VALUE($C6),Sachgruppen,2,0),"")</f>
        <v>Ertragsüberschuss</v>
      </c>
      <c r="E6" s="64">
        <f t="shared" ref="E6:E59" si="1">IF($C6&lt;&gt;"",VLOOKUP(VALUE($C6),Sachgruppen,3,0),"")</f>
        <v>0</v>
      </c>
      <c r="F6" s="64">
        <f>IF($C6&lt;&gt;"",VLOOKUP(VALUE($C6),Sachgruppen,4,0),"")</f>
        <v>0</v>
      </c>
      <c r="G6" s="64">
        <f>F6-E6</f>
        <v>0</v>
      </c>
      <c r="H6" s="64">
        <f>IF(A6="-",-G6,G6)</f>
        <v>0</v>
      </c>
    </row>
    <row r="7" spans="1:8">
      <c r="A7" s="87" t="s">
        <v>567</v>
      </c>
      <c r="B7" s="87" t="s">
        <v>565</v>
      </c>
      <c r="C7" s="88">
        <v>9001</v>
      </c>
      <c r="D7" s="14" t="str">
        <f t="shared" si="0"/>
        <v>Aufwandüberschuss</v>
      </c>
      <c r="E7" s="64">
        <f t="shared" si="1"/>
        <v>0</v>
      </c>
      <c r="F7" s="64">
        <f t="shared" ref="F7:F59" si="2">IF($C7&lt;&gt;"",VLOOKUP(VALUE($C7),Sachgruppen,4,0),"")</f>
        <v>0</v>
      </c>
      <c r="G7" s="64">
        <f t="shared" ref="G7:G91" si="3">F7-E7</f>
        <v>0</v>
      </c>
      <c r="H7" s="64">
        <f t="shared" ref="H7:H91" si="4">IF(A7="-",-G7,G7)</f>
        <v>0</v>
      </c>
    </row>
    <row r="8" spans="1:8">
      <c r="A8" s="87" t="s">
        <v>566</v>
      </c>
      <c r="B8" s="87" t="s">
        <v>565</v>
      </c>
      <c r="C8" s="88">
        <v>330</v>
      </c>
      <c r="D8" s="14" t="str">
        <f t="shared" si="0"/>
        <v>Abschreibungen Sachanlagen Verwaltungsvermögen</v>
      </c>
      <c r="E8" s="64">
        <f t="shared" si="1"/>
        <v>0</v>
      </c>
      <c r="F8" s="64">
        <f t="shared" si="2"/>
        <v>0</v>
      </c>
      <c r="G8" s="64">
        <f t="shared" si="3"/>
        <v>0</v>
      </c>
      <c r="H8" s="64">
        <f t="shared" si="4"/>
        <v>0</v>
      </c>
    </row>
    <row r="9" spans="1:8">
      <c r="A9" s="87" t="s">
        <v>566</v>
      </c>
      <c r="B9" s="87" t="s">
        <v>565</v>
      </c>
      <c r="C9" s="88">
        <v>332</v>
      </c>
      <c r="D9" s="14" t="str">
        <f t="shared" si="0"/>
        <v>Abschreibungen Immaterielle Anlagen</v>
      </c>
      <c r="E9" s="64">
        <f t="shared" si="1"/>
        <v>0</v>
      </c>
      <c r="F9" s="64">
        <f t="shared" si="2"/>
        <v>0</v>
      </c>
      <c r="G9" s="64">
        <f t="shared" si="3"/>
        <v>0</v>
      </c>
      <c r="H9" s="64">
        <f t="shared" si="4"/>
        <v>0</v>
      </c>
    </row>
    <row r="10" spans="1:8">
      <c r="A10" s="87" t="s">
        <v>566</v>
      </c>
      <c r="B10" s="87" t="s">
        <v>565</v>
      </c>
      <c r="C10" s="88">
        <v>3410</v>
      </c>
      <c r="D10" s="14" t="str">
        <f t="shared" ref="D10" si="5">IF(C10&lt;&gt;"",VLOOKUP(VALUE(C10),Sachgruppen,2,0),"")</f>
        <v>Realisierte Kursverluste auf Finanzanlagen FV</v>
      </c>
      <c r="E10" s="64">
        <f t="shared" si="1"/>
        <v>0</v>
      </c>
      <c r="F10" s="64">
        <f t="shared" si="2"/>
        <v>0</v>
      </c>
      <c r="G10" s="64">
        <f t="shared" ref="G10" si="6">F10-E10</f>
        <v>0</v>
      </c>
      <c r="H10" s="64">
        <f t="shared" ref="H10" si="7">IF(A10="-",-G10,G10)</f>
        <v>0</v>
      </c>
    </row>
    <row r="11" spans="1:8">
      <c r="A11" s="87" t="s">
        <v>566</v>
      </c>
      <c r="B11" s="87" t="s">
        <v>565</v>
      </c>
      <c r="C11" s="88">
        <v>3411</v>
      </c>
      <c r="D11" s="14" t="str">
        <f t="shared" si="0"/>
        <v>Realisierte Verluste auf Sachanlagen FV</v>
      </c>
      <c r="E11" s="64">
        <f t="shared" si="1"/>
        <v>0</v>
      </c>
      <c r="F11" s="64">
        <f t="shared" si="2"/>
        <v>0</v>
      </c>
      <c r="G11" s="64">
        <f t="shared" si="3"/>
        <v>0</v>
      </c>
      <c r="H11" s="64">
        <f t="shared" si="4"/>
        <v>0</v>
      </c>
    </row>
    <row r="12" spans="1:8">
      <c r="A12" s="87" t="s">
        <v>566</v>
      </c>
      <c r="B12" s="87" t="s">
        <v>565</v>
      </c>
      <c r="C12" s="88">
        <v>3440</v>
      </c>
      <c r="D12" s="14" t="str">
        <f t="shared" ref="D12" si="8">IF(C12&lt;&gt;"",VLOOKUP(VALUE(C12),Sachgruppen,2,0),"")</f>
        <v>Wertberichtigungen Finanzanlagen FV</v>
      </c>
      <c r="E12" s="64">
        <f t="shared" si="1"/>
        <v>0</v>
      </c>
      <c r="F12" s="64">
        <f t="shared" si="2"/>
        <v>0</v>
      </c>
      <c r="G12" s="64">
        <f t="shared" ref="G12" si="9">F12-E12</f>
        <v>0</v>
      </c>
      <c r="H12" s="64">
        <f t="shared" ref="H12" si="10">IF(A12="-",-G12,G12)</f>
        <v>0</v>
      </c>
    </row>
    <row r="13" spans="1:8">
      <c r="A13" s="87" t="s">
        <v>566</v>
      </c>
      <c r="B13" s="87" t="s">
        <v>565</v>
      </c>
      <c r="C13" s="88">
        <v>3441</v>
      </c>
      <c r="D13" s="14" t="str">
        <f t="shared" si="0"/>
        <v>Wertberichtigungen Sachanlagen FV</v>
      </c>
      <c r="E13" s="64">
        <f t="shared" si="1"/>
        <v>0</v>
      </c>
      <c r="F13" s="64">
        <f t="shared" si="2"/>
        <v>0</v>
      </c>
      <c r="G13" s="64">
        <f t="shared" si="3"/>
        <v>0</v>
      </c>
      <c r="H13" s="64">
        <f t="shared" si="4"/>
        <v>0</v>
      </c>
    </row>
    <row r="14" spans="1:8">
      <c r="A14" s="87" t="s">
        <v>566</v>
      </c>
      <c r="B14" s="87" t="s">
        <v>565</v>
      </c>
      <c r="C14" s="88">
        <v>35</v>
      </c>
      <c r="D14" s="14" t="str">
        <f t="shared" si="0"/>
        <v>Einlagen in Fonds und Spezialfinanzierungen</v>
      </c>
      <c r="E14" s="64">
        <f t="shared" si="1"/>
        <v>0</v>
      </c>
      <c r="F14" s="64">
        <f t="shared" si="2"/>
        <v>0</v>
      </c>
      <c r="G14" s="64">
        <f t="shared" si="3"/>
        <v>0</v>
      </c>
      <c r="H14" s="64">
        <f t="shared" si="4"/>
        <v>0</v>
      </c>
    </row>
    <row r="15" spans="1:8">
      <c r="A15" s="87" t="s">
        <v>566</v>
      </c>
      <c r="B15" s="87" t="s">
        <v>565</v>
      </c>
      <c r="C15" s="88">
        <v>364</v>
      </c>
      <c r="D15" s="14" t="str">
        <f t="shared" si="0"/>
        <v>Wertberichtigungen Darlehen VV</v>
      </c>
      <c r="E15" s="64">
        <f t="shared" si="1"/>
        <v>0</v>
      </c>
      <c r="F15" s="64">
        <f t="shared" si="2"/>
        <v>0</v>
      </c>
      <c r="G15" s="64">
        <f t="shared" si="3"/>
        <v>0</v>
      </c>
      <c r="H15" s="64">
        <f t="shared" si="4"/>
        <v>0</v>
      </c>
    </row>
    <row r="16" spans="1:8">
      <c r="A16" s="87" t="s">
        <v>566</v>
      </c>
      <c r="B16" s="87" t="s">
        <v>565</v>
      </c>
      <c r="C16" s="88">
        <v>365</v>
      </c>
      <c r="D16" s="14" t="str">
        <f t="shared" si="0"/>
        <v>Wertberichtigungen Beteiligungen VV</v>
      </c>
      <c r="E16" s="64">
        <f t="shared" si="1"/>
        <v>0</v>
      </c>
      <c r="F16" s="64">
        <f t="shared" si="2"/>
        <v>0</v>
      </c>
      <c r="G16" s="64">
        <f t="shared" si="3"/>
        <v>0</v>
      </c>
      <c r="H16" s="64">
        <f t="shared" si="4"/>
        <v>0</v>
      </c>
    </row>
    <row r="17" spans="1:8">
      <c r="A17" s="87" t="s">
        <v>566</v>
      </c>
      <c r="B17" s="87" t="s">
        <v>565</v>
      </c>
      <c r="C17" s="88">
        <v>366</v>
      </c>
      <c r="D17" s="14" t="str">
        <f t="shared" si="0"/>
        <v>Abschreibungen Investitionsbeiträge</v>
      </c>
      <c r="E17" s="64">
        <f t="shared" si="1"/>
        <v>0</v>
      </c>
      <c r="F17" s="64">
        <f t="shared" si="2"/>
        <v>0</v>
      </c>
      <c r="G17" s="64">
        <f t="shared" si="3"/>
        <v>0</v>
      </c>
      <c r="H17" s="64">
        <f t="shared" si="4"/>
        <v>0</v>
      </c>
    </row>
    <row r="18" spans="1:8">
      <c r="A18" s="87" t="s">
        <v>566</v>
      </c>
      <c r="B18" s="87" t="s">
        <v>565</v>
      </c>
      <c r="C18" s="88">
        <v>3841</v>
      </c>
      <c r="D18" s="14" t="str">
        <f t="shared" si="0"/>
        <v>Buchwirksamer ausserordentlicher Finanzaufwand, a.o. Wertberichtigungen</v>
      </c>
      <c r="E18" s="64">
        <f t="shared" si="1"/>
        <v>0</v>
      </c>
      <c r="F18" s="64">
        <f t="shared" si="2"/>
        <v>0</v>
      </c>
      <c r="G18" s="64">
        <f t="shared" ref="G18" si="11">F18-E18</f>
        <v>0</v>
      </c>
      <c r="H18" s="64">
        <f t="shared" ref="H18" si="12">IF(A18="-",-G18,G18)</f>
        <v>0</v>
      </c>
    </row>
    <row r="19" spans="1:8">
      <c r="A19" s="87" t="s">
        <v>566</v>
      </c>
      <c r="B19" s="87" t="s">
        <v>565</v>
      </c>
      <c r="C19" s="88">
        <v>387</v>
      </c>
      <c r="D19" s="14" t="str">
        <f t="shared" ref="D19" si="13">IF(C19&lt;&gt;"",VLOOKUP(VALUE(C19),Sachgruppen,2,0),"")</f>
        <v>Ausserplanmässige Wertberichtigungen</v>
      </c>
      <c r="E19" s="64">
        <f t="shared" si="1"/>
        <v>0</v>
      </c>
      <c r="F19" s="64">
        <f t="shared" si="2"/>
        <v>0</v>
      </c>
      <c r="G19" s="64">
        <f t="shared" ref="G19" si="14">F19-E19</f>
        <v>0</v>
      </c>
      <c r="H19" s="64">
        <f t="shared" ref="H19" si="15">IF(A19="-",-G19,G19)</f>
        <v>0</v>
      </c>
    </row>
    <row r="20" spans="1:8">
      <c r="A20" s="87" t="s">
        <v>566</v>
      </c>
      <c r="B20" s="87" t="s">
        <v>565</v>
      </c>
      <c r="C20" s="88">
        <v>389</v>
      </c>
      <c r="D20" s="14" t="str">
        <f t="shared" si="0"/>
        <v>Zins und Amortisation Pensionskassenverpflichtungen</v>
      </c>
      <c r="E20" s="64">
        <f t="shared" si="1"/>
        <v>0</v>
      </c>
      <c r="F20" s="64">
        <f t="shared" si="2"/>
        <v>0</v>
      </c>
      <c r="G20" s="64">
        <f t="shared" si="3"/>
        <v>0</v>
      </c>
      <c r="H20" s="64">
        <f t="shared" si="4"/>
        <v>0</v>
      </c>
    </row>
    <row r="21" spans="1:8">
      <c r="A21" s="87" t="s">
        <v>567</v>
      </c>
      <c r="B21" s="87" t="s">
        <v>565</v>
      </c>
      <c r="C21" s="88">
        <v>431</v>
      </c>
      <c r="D21" s="14" t="str">
        <f t="shared" si="0"/>
        <v>Aktivierung Eigenleistungen</v>
      </c>
      <c r="E21" s="64">
        <f t="shared" si="1"/>
        <v>0</v>
      </c>
      <c r="F21" s="64">
        <f t="shared" si="2"/>
        <v>0</v>
      </c>
      <c r="G21" s="64">
        <f t="shared" si="3"/>
        <v>0</v>
      </c>
      <c r="H21" s="64">
        <f t="shared" si="4"/>
        <v>0</v>
      </c>
    </row>
    <row r="22" spans="1:8">
      <c r="A22" s="87" t="s">
        <v>567</v>
      </c>
      <c r="B22" s="87" t="s">
        <v>565</v>
      </c>
      <c r="C22" s="88">
        <v>432</v>
      </c>
      <c r="D22" s="14" t="str">
        <f t="shared" ref="D22:D23" si="16">IF(C22&lt;&gt;"",VLOOKUP(VALUE(C22),Sachgruppen,2,0),"")</f>
        <v>Bestandesveränderungen</v>
      </c>
      <c r="E22" s="64">
        <f t="shared" si="1"/>
        <v>0</v>
      </c>
      <c r="F22" s="64">
        <f t="shared" si="2"/>
        <v>0</v>
      </c>
      <c r="G22" s="64">
        <f t="shared" ref="G22:G23" si="17">F22-E22</f>
        <v>0</v>
      </c>
      <c r="H22" s="64">
        <f t="shared" ref="H22:H23" si="18">IF(A22="-",-G22,G22)</f>
        <v>0</v>
      </c>
    </row>
    <row r="23" spans="1:8">
      <c r="A23" s="87" t="s">
        <v>567</v>
      </c>
      <c r="B23" s="87" t="s">
        <v>565</v>
      </c>
      <c r="C23" s="88">
        <v>4391</v>
      </c>
      <c r="D23" s="14" t="str">
        <f t="shared" si="16"/>
        <v>Wertaufholung Sachanlagen und immaterielle Anlagen im VV</v>
      </c>
      <c r="E23" s="64">
        <f t="shared" si="1"/>
        <v>0</v>
      </c>
      <c r="F23" s="64">
        <f t="shared" si="2"/>
        <v>0</v>
      </c>
      <c r="G23" s="64">
        <f t="shared" si="17"/>
        <v>0</v>
      </c>
      <c r="H23" s="64">
        <f t="shared" si="18"/>
        <v>0</v>
      </c>
    </row>
    <row r="24" spans="1:8">
      <c r="A24" s="87" t="s">
        <v>567</v>
      </c>
      <c r="B24" s="87" t="s">
        <v>565</v>
      </c>
      <c r="C24" s="88">
        <v>4410</v>
      </c>
      <c r="D24" s="14" t="str">
        <f t="shared" ref="D24" si="19">IF(C24&lt;&gt;"",VLOOKUP(VALUE(C24),Sachgruppen,2,0),"")</f>
        <v>Gewinne aus Verkäufen von Finanzanlagen FV</v>
      </c>
      <c r="E24" s="64">
        <f t="shared" si="1"/>
        <v>0</v>
      </c>
      <c r="F24" s="64">
        <f t="shared" si="2"/>
        <v>0</v>
      </c>
      <c r="G24" s="64">
        <f t="shared" ref="G24" si="20">F24-E24</f>
        <v>0</v>
      </c>
      <c r="H24" s="64">
        <f t="shared" ref="H24" si="21">IF(A24="-",-G24,G24)</f>
        <v>0</v>
      </c>
    </row>
    <row r="25" spans="1:8">
      <c r="A25" s="87" t="s">
        <v>567</v>
      </c>
      <c r="B25" s="87" t="s">
        <v>565</v>
      </c>
      <c r="C25" s="88">
        <v>4411</v>
      </c>
      <c r="D25" s="14" t="str">
        <f t="shared" si="0"/>
        <v>Gewinne aus Verkäufen von Sachanlagen FV</v>
      </c>
      <c r="E25" s="64">
        <f t="shared" si="1"/>
        <v>0</v>
      </c>
      <c r="F25" s="64">
        <f t="shared" si="2"/>
        <v>0</v>
      </c>
      <c r="G25" s="64">
        <f t="shared" si="3"/>
        <v>0</v>
      </c>
      <c r="H25" s="64">
        <f t="shared" si="4"/>
        <v>0</v>
      </c>
    </row>
    <row r="26" spans="1:8">
      <c r="A26" s="87" t="s">
        <v>567</v>
      </c>
      <c r="B26" s="87" t="s">
        <v>565</v>
      </c>
      <c r="C26" s="88">
        <v>4419</v>
      </c>
      <c r="D26" s="14" t="str">
        <f t="shared" ref="D26" si="22">IF(C26&lt;&gt;"",VLOOKUP(VALUE(C26),Sachgruppen,2,0),"")</f>
        <v>Übrige realisierte Gewinne aus Finanzvermögen</v>
      </c>
      <c r="E26" s="64">
        <f t="shared" si="1"/>
        <v>0</v>
      </c>
      <c r="F26" s="64">
        <f t="shared" si="2"/>
        <v>0</v>
      </c>
      <c r="G26" s="64">
        <f t="shared" ref="G26" si="23">F26-E26</f>
        <v>0</v>
      </c>
      <c r="H26" s="64">
        <f t="shared" ref="H26" si="24">IF(A26="-",-G26,G26)</f>
        <v>0</v>
      </c>
    </row>
    <row r="27" spans="1:8">
      <c r="A27" s="87" t="s">
        <v>567</v>
      </c>
      <c r="B27" s="87" t="s">
        <v>565</v>
      </c>
      <c r="C27" s="88">
        <v>4440</v>
      </c>
      <c r="D27" s="14" t="str">
        <f t="shared" ref="D27:D28" si="25">IF(C27&lt;&gt;"",VLOOKUP(VALUE(C27),Sachgruppen,2,0),"")</f>
        <v>Marktwertanpassungen Wertschriften</v>
      </c>
      <c r="E27" s="64">
        <f t="shared" si="1"/>
        <v>0</v>
      </c>
      <c r="F27" s="64">
        <f t="shared" si="2"/>
        <v>0</v>
      </c>
      <c r="G27" s="64">
        <f t="shared" ref="G27:G28" si="26">F27-E27</f>
        <v>0</v>
      </c>
      <c r="H27" s="64">
        <f t="shared" ref="H27:H28" si="27">IF(A27="-",-G27,G27)</f>
        <v>0</v>
      </c>
    </row>
    <row r="28" spans="1:8">
      <c r="A28" s="87" t="s">
        <v>567</v>
      </c>
      <c r="B28" s="87" t="s">
        <v>565</v>
      </c>
      <c r="C28" s="88">
        <v>4441</v>
      </c>
      <c r="D28" s="14" t="str">
        <f t="shared" si="25"/>
        <v>Marktwertanpassungen Darlehen</v>
      </c>
      <c r="E28" s="64">
        <f t="shared" si="1"/>
        <v>0</v>
      </c>
      <c r="F28" s="64">
        <f t="shared" si="2"/>
        <v>0</v>
      </c>
      <c r="G28" s="64">
        <f t="shared" si="26"/>
        <v>0</v>
      </c>
      <c r="H28" s="64">
        <f t="shared" si="27"/>
        <v>0</v>
      </c>
    </row>
    <row r="29" spans="1:8">
      <c r="A29" s="87" t="s">
        <v>567</v>
      </c>
      <c r="B29" s="87" t="s">
        <v>565</v>
      </c>
      <c r="C29" s="88">
        <v>4442</v>
      </c>
      <c r="D29" s="14" t="str">
        <f t="shared" si="0"/>
        <v>Marktwertanpassungen Beteiligungen</v>
      </c>
      <c r="E29" s="64">
        <f t="shared" si="1"/>
        <v>0</v>
      </c>
      <c r="F29" s="64">
        <f t="shared" si="2"/>
        <v>0</v>
      </c>
      <c r="G29" s="64">
        <f t="shared" si="3"/>
        <v>0</v>
      </c>
      <c r="H29" s="64">
        <f t="shared" si="4"/>
        <v>0</v>
      </c>
    </row>
    <row r="30" spans="1:8">
      <c r="A30" s="87" t="s">
        <v>567</v>
      </c>
      <c r="B30" s="87" t="s">
        <v>565</v>
      </c>
      <c r="C30" s="88">
        <v>4443</v>
      </c>
      <c r="D30" s="14" t="str">
        <f t="shared" ref="D30" si="28">IF(C30&lt;&gt;"",VLOOKUP(VALUE(C30),Sachgruppen,2,0),"")</f>
        <v>Marktwertanpassungen Liegenschaften</v>
      </c>
      <c r="E30" s="64">
        <f t="shared" si="1"/>
        <v>0</v>
      </c>
      <c r="F30" s="64">
        <f t="shared" si="2"/>
        <v>0</v>
      </c>
      <c r="G30" s="64">
        <f t="shared" ref="G30" si="29">F30-E30</f>
        <v>0</v>
      </c>
      <c r="H30" s="64">
        <f t="shared" ref="H30" si="30">IF(A30="-",-G30,G30)</f>
        <v>0</v>
      </c>
    </row>
    <row r="31" spans="1:8">
      <c r="A31" s="87" t="s">
        <v>567</v>
      </c>
      <c r="B31" s="87" t="s">
        <v>565</v>
      </c>
      <c r="C31" s="88">
        <v>4449</v>
      </c>
      <c r="D31" s="14" t="str">
        <f t="shared" si="0"/>
        <v>Marktwertanpassungen übrige Sachanlagen</v>
      </c>
      <c r="E31" s="64">
        <f t="shared" si="1"/>
        <v>0</v>
      </c>
      <c r="F31" s="64">
        <f t="shared" si="2"/>
        <v>0</v>
      </c>
      <c r="G31" s="64">
        <f t="shared" si="3"/>
        <v>0</v>
      </c>
      <c r="H31" s="64">
        <f t="shared" si="4"/>
        <v>0</v>
      </c>
    </row>
    <row r="32" spans="1:8">
      <c r="A32" s="87" t="s">
        <v>567</v>
      </c>
      <c r="B32" s="87" t="s">
        <v>565</v>
      </c>
      <c r="C32" s="88">
        <v>4490</v>
      </c>
      <c r="D32" s="14" t="str">
        <f t="shared" si="0"/>
        <v>Wertaufholung Sachanlagen und immaterielle Anlagen im VV</v>
      </c>
      <c r="E32" s="64">
        <f t="shared" si="1"/>
        <v>0</v>
      </c>
      <c r="F32" s="64">
        <f t="shared" si="2"/>
        <v>0</v>
      </c>
      <c r="G32" s="64">
        <f t="shared" si="3"/>
        <v>0</v>
      </c>
      <c r="H32" s="64">
        <f t="shared" si="4"/>
        <v>0</v>
      </c>
    </row>
    <row r="33" spans="1:8">
      <c r="A33" s="87" t="s">
        <v>567</v>
      </c>
      <c r="B33" s="87" t="s">
        <v>565</v>
      </c>
      <c r="C33" s="88">
        <v>4495</v>
      </c>
      <c r="D33" s="14" t="str">
        <f t="shared" si="0"/>
        <v>Übriger Finanzertrag geldunwirksam</v>
      </c>
      <c r="E33" s="64">
        <f t="shared" si="1"/>
        <v>0</v>
      </c>
      <c r="F33" s="64">
        <f t="shared" si="2"/>
        <v>0</v>
      </c>
      <c r="G33" s="64">
        <f t="shared" ref="G33" si="31">F33-E33</f>
        <v>0</v>
      </c>
      <c r="H33" s="64">
        <f t="shared" ref="H33" si="32">IF(A33="-",-G33,G33)</f>
        <v>0</v>
      </c>
    </row>
    <row r="34" spans="1:8">
      <c r="A34" s="87" t="s">
        <v>567</v>
      </c>
      <c r="B34" s="87" t="s">
        <v>565</v>
      </c>
      <c r="C34" s="88">
        <v>45</v>
      </c>
      <c r="D34" s="14" t="str">
        <f t="shared" si="0"/>
        <v>Entnahmen aus Fonds und Spezialfinanzierungen</v>
      </c>
      <c r="E34" s="64">
        <f t="shared" si="1"/>
        <v>0</v>
      </c>
      <c r="F34" s="64">
        <f t="shared" si="2"/>
        <v>0</v>
      </c>
      <c r="G34" s="64">
        <f t="shared" si="3"/>
        <v>0</v>
      </c>
      <c r="H34" s="64">
        <f t="shared" si="4"/>
        <v>0</v>
      </c>
    </row>
    <row r="35" spans="1:8">
      <c r="A35" s="87" t="s">
        <v>567</v>
      </c>
      <c r="B35" s="87" t="s">
        <v>565</v>
      </c>
      <c r="C35" s="88">
        <v>4695</v>
      </c>
      <c r="D35" s="14" t="str">
        <f t="shared" ref="D35:D36" si="33">IF(C35&lt;&gt;"",VLOOKUP(VALUE(C35),Sachgruppen,2,0),"")</f>
        <v>Wertaufholung Darlehen, Beteiligungen und Investitionsbeiträge im VV</v>
      </c>
      <c r="E35" s="64">
        <f t="shared" si="1"/>
        <v>0</v>
      </c>
      <c r="F35" s="64">
        <f t="shared" si="2"/>
        <v>0</v>
      </c>
      <c r="G35" s="64">
        <f t="shared" ref="G35:G36" si="34">F35-E35</f>
        <v>0</v>
      </c>
      <c r="H35" s="64">
        <f t="shared" ref="H35:H36" si="35">IF(A35="-",-G35,G35)</f>
        <v>0</v>
      </c>
    </row>
    <row r="36" spans="1:8">
      <c r="A36" s="87" t="s">
        <v>567</v>
      </c>
      <c r="B36" s="87" t="s">
        <v>565</v>
      </c>
      <c r="C36" s="88">
        <v>4696</v>
      </c>
      <c r="D36" s="14" t="str">
        <f t="shared" si="33"/>
        <v>Gewinn aus Abgang von Darlehen und Investitionsbeiträge im VV</v>
      </c>
      <c r="E36" s="64">
        <f t="shared" si="1"/>
        <v>0</v>
      </c>
      <c r="F36" s="64">
        <f t="shared" si="2"/>
        <v>0</v>
      </c>
      <c r="G36" s="64">
        <f t="shared" si="34"/>
        <v>0</v>
      </c>
      <c r="H36" s="64">
        <f t="shared" si="35"/>
        <v>0</v>
      </c>
    </row>
    <row r="37" spans="1:8">
      <c r="A37" s="87" t="s">
        <v>567</v>
      </c>
      <c r="B37" s="87" t="s">
        <v>565</v>
      </c>
      <c r="C37" s="88">
        <v>4841</v>
      </c>
      <c r="D37" s="14" t="str">
        <f t="shared" ref="D37" si="36">IF(C37&lt;&gt;"",VLOOKUP(VALUE(C37),Sachgruppen,2,0),"")</f>
        <v>Buchwirksamer ausserordentlicher Finanzertrag, a.o. Wertberichtigungen</v>
      </c>
      <c r="E37" s="64">
        <f t="shared" si="1"/>
        <v>0</v>
      </c>
      <c r="F37" s="64">
        <f t="shared" si="2"/>
        <v>0</v>
      </c>
      <c r="G37" s="64">
        <f t="shared" ref="G37" si="37">F37-E37</f>
        <v>0</v>
      </c>
      <c r="H37" s="64">
        <f t="shared" ref="H37" si="38">IF(A37="-",-G37,G37)</f>
        <v>0</v>
      </c>
    </row>
    <row r="38" spans="1:8">
      <c r="A38" s="87" t="s">
        <v>567</v>
      </c>
      <c r="B38" s="87" t="s">
        <v>565</v>
      </c>
      <c r="C38" s="88">
        <v>489</v>
      </c>
      <c r="D38" s="14" t="str">
        <f t="shared" ref="D38" si="39">IF(C38&lt;&gt;"",VLOOKUP(VALUE(C38),Sachgruppen,2,0),"")</f>
        <v>Entnahmen aus dem Eigenkapital</v>
      </c>
      <c r="E38" s="64">
        <f t="shared" si="1"/>
        <v>0</v>
      </c>
      <c r="F38" s="64">
        <f t="shared" si="2"/>
        <v>0</v>
      </c>
      <c r="G38" s="64">
        <f t="shared" si="3"/>
        <v>0</v>
      </c>
      <c r="H38" s="64">
        <f t="shared" si="4"/>
        <v>0</v>
      </c>
    </row>
    <row r="39" spans="1:8">
      <c r="A39" s="87" t="s">
        <v>567</v>
      </c>
      <c r="B39" s="87" t="s">
        <v>568</v>
      </c>
      <c r="C39" s="88">
        <v>1010</v>
      </c>
      <c r="D39" s="14" t="str">
        <f t="shared" ref="D39" si="40">IF(C39&lt;&gt;"",VLOOKUP(VALUE(C39),Sachgruppen,2,0),"")</f>
        <v>Forderungen aus Lieferungen und Leistungen gegenüber Dritten</v>
      </c>
      <c r="E39" s="64">
        <f t="shared" si="1"/>
        <v>0</v>
      </c>
      <c r="F39" s="64">
        <f t="shared" si="2"/>
        <v>0</v>
      </c>
      <c r="G39" s="64">
        <f t="shared" ref="G39" si="41">F39-E39</f>
        <v>0</v>
      </c>
      <c r="H39" s="64">
        <f t="shared" ref="H39" si="42">IF(A39="-",-G39,G39)</f>
        <v>0</v>
      </c>
    </row>
    <row r="40" spans="1:8">
      <c r="A40" s="87" t="s">
        <v>567</v>
      </c>
      <c r="B40" s="87" t="s">
        <v>568</v>
      </c>
      <c r="C40" s="88">
        <v>1012</v>
      </c>
      <c r="D40" s="14" t="str">
        <f t="shared" si="0"/>
        <v>Steuerforderungen</v>
      </c>
      <c r="E40" s="64">
        <f t="shared" si="1"/>
        <v>0</v>
      </c>
      <c r="F40" s="64">
        <f t="shared" si="2"/>
        <v>0</v>
      </c>
      <c r="G40" s="64">
        <f t="shared" si="3"/>
        <v>0</v>
      </c>
      <c r="H40" s="64">
        <f t="shared" si="4"/>
        <v>0</v>
      </c>
    </row>
    <row r="41" spans="1:8">
      <c r="A41" s="87" t="s">
        <v>567</v>
      </c>
      <c r="B41" s="87" t="s">
        <v>568</v>
      </c>
      <c r="C41" s="88">
        <v>1013</v>
      </c>
      <c r="D41" s="14" t="str">
        <f t="shared" ref="D41:D44" si="43">IF(C41&lt;&gt;"",VLOOKUP(VALUE(C41),Sachgruppen,2,0),"")</f>
        <v>Anzahlungen an Dritte</v>
      </c>
      <c r="E41" s="64">
        <f t="shared" si="1"/>
        <v>0</v>
      </c>
      <c r="F41" s="64">
        <f t="shared" si="2"/>
        <v>0</v>
      </c>
      <c r="G41" s="64">
        <f t="shared" ref="G41:G44" si="44">F41-E41</f>
        <v>0</v>
      </c>
      <c r="H41" s="64">
        <f t="shared" ref="H41:H44" si="45">IF(A41="-",-G41,G41)</f>
        <v>0</v>
      </c>
    </row>
    <row r="42" spans="1:8">
      <c r="A42" s="87" t="s">
        <v>567</v>
      </c>
      <c r="B42" s="87" t="s">
        <v>568</v>
      </c>
      <c r="C42" s="88">
        <v>1014</v>
      </c>
      <c r="D42" s="14" t="str">
        <f t="shared" si="43"/>
        <v>Transferforderungen</v>
      </c>
      <c r="E42" s="64">
        <f t="shared" si="1"/>
        <v>0</v>
      </c>
      <c r="F42" s="64">
        <f t="shared" si="2"/>
        <v>0</v>
      </c>
      <c r="G42" s="64">
        <f t="shared" si="44"/>
        <v>0</v>
      </c>
      <c r="H42" s="64">
        <f t="shared" si="45"/>
        <v>0</v>
      </c>
    </row>
    <row r="43" spans="1:8">
      <c r="A43" s="87" t="s">
        <v>567</v>
      </c>
      <c r="B43" s="87" t="s">
        <v>568</v>
      </c>
      <c r="C43" s="88">
        <v>1015</v>
      </c>
      <c r="D43" s="14" t="str">
        <f t="shared" si="43"/>
        <v>Interne Kontokorrente</v>
      </c>
      <c r="E43" s="64">
        <f t="shared" si="1"/>
        <v>0</v>
      </c>
      <c r="F43" s="64">
        <f t="shared" si="2"/>
        <v>0</v>
      </c>
      <c r="G43" s="64">
        <f t="shared" si="44"/>
        <v>0</v>
      </c>
      <c r="H43" s="64">
        <f t="shared" si="45"/>
        <v>0</v>
      </c>
    </row>
    <row r="44" spans="1:8">
      <c r="A44" s="87" t="s">
        <v>567</v>
      </c>
      <c r="B44" s="87" t="s">
        <v>568</v>
      </c>
      <c r="C44" s="88">
        <v>1016</v>
      </c>
      <c r="D44" s="14" t="str">
        <f t="shared" si="43"/>
        <v>Vorschüsse für vorläufige Verwaltungsausgaben</v>
      </c>
      <c r="E44" s="64">
        <f t="shared" si="1"/>
        <v>0</v>
      </c>
      <c r="F44" s="64">
        <f t="shared" si="2"/>
        <v>0</v>
      </c>
      <c r="G44" s="64">
        <f t="shared" si="44"/>
        <v>0</v>
      </c>
      <c r="H44" s="64">
        <f t="shared" si="45"/>
        <v>0</v>
      </c>
    </row>
    <row r="45" spans="1:8">
      <c r="A45" s="87" t="s">
        <v>567</v>
      </c>
      <c r="B45" s="87" t="s">
        <v>568</v>
      </c>
      <c r="C45" s="88">
        <v>1019</v>
      </c>
      <c r="D45" s="14" t="str">
        <f t="shared" ref="D45" si="46">IF(C45&lt;&gt;"",VLOOKUP(VALUE(C45),Sachgruppen,2,0),"")</f>
        <v>Übrige Forderungen</v>
      </c>
      <c r="E45" s="64">
        <f t="shared" si="1"/>
        <v>0</v>
      </c>
      <c r="F45" s="64">
        <f t="shared" si="2"/>
        <v>0</v>
      </c>
      <c r="G45" s="64">
        <f t="shared" ref="G45" si="47">F45-E45</f>
        <v>0</v>
      </c>
      <c r="H45" s="64">
        <f t="shared" ref="H45" si="48">IF(A45="-",-G45,G45)</f>
        <v>0</v>
      </c>
    </row>
    <row r="46" spans="1:8">
      <c r="A46" s="87" t="s">
        <v>567</v>
      </c>
      <c r="B46" s="87" t="s">
        <v>568</v>
      </c>
      <c r="C46" s="88">
        <v>1040</v>
      </c>
      <c r="D46" s="14" t="str">
        <f t="shared" si="0"/>
        <v>Personalaufwand</v>
      </c>
      <c r="E46" s="64">
        <f t="shared" si="1"/>
        <v>0</v>
      </c>
      <c r="F46" s="64">
        <f t="shared" si="2"/>
        <v>0</v>
      </c>
      <c r="G46" s="64">
        <f t="shared" si="3"/>
        <v>0</v>
      </c>
      <c r="H46" s="64">
        <f t="shared" si="4"/>
        <v>0</v>
      </c>
    </row>
    <row r="47" spans="1:8">
      <c r="A47" s="87" t="s">
        <v>567</v>
      </c>
      <c r="B47" s="87" t="s">
        <v>568</v>
      </c>
      <c r="C47" s="88">
        <v>1041</v>
      </c>
      <c r="D47" s="14" t="str">
        <f t="shared" si="0"/>
        <v>Sach- und übriger Betriebsaufwand</v>
      </c>
      <c r="E47" s="64">
        <f t="shared" si="1"/>
        <v>0</v>
      </c>
      <c r="F47" s="64">
        <f t="shared" si="2"/>
        <v>0</v>
      </c>
      <c r="G47" s="64">
        <f t="shared" si="3"/>
        <v>0</v>
      </c>
      <c r="H47" s="64">
        <f t="shared" si="4"/>
        <v>0</v>
      </c>
    </row>
    <row r="48" spans="1:8">
      <c r="A48" s="87" t="s">
        <v>567</v>
      </c>
      <c r="B48" s="87" t="s">
        <v>568</v>
      </c>
      <c r="C48" s="88">
        <v>1043</v>
      </c>
      <c r="D48" s="14" t="str">
        <f t="shared" si="0"/>
        <v>Transfers der Erfolgsrechnung</v>
      </c>
      <c r="E48" s="64">
        <f t="shared" si="1"/>
        <v>0</v>
      </c>
      <c r="F48" s="64">
        <f t="shared" si="2"/>
        <v>0</v>
      </c>
      <c r="G48" s="64">
        <f t="shared" si="3"/>
        <v>0</v>
      </c>
      <c r="H48" s="64">
        <f t="shared" si="4"/>
        <v>0</v>
      </c>
    </row>
    <row r="49" spans="1:8">
      <c r="A49" s="87" t="s">
        <v>567</v>
      </c>
      <c r="B49" s="87" t="s">
        <v>568</v>
      </c>
      <c r="C49" s="88">
        <v>1044</v>
      </c>
      <c r="D49" s="14" t="str">
        <f t="shared" si="0"/>
        <v>Finanzaufwand / Finanzertrag</v>
      </c>
      <c r="E49" s="64">
        <f t="shared" si="1"/>
        <v>0</v>
      </c>
      <c r="F49" s="64">
        <f t="shared" si="2"/>
        <v>0</v>
      </c>
      <c r="G49" s="64">
        <f t="shared" si="3"/>
        <v>0</v>
      </c>
      <c r="H49" s="64">
        <f t="shared" si="4"/>
        <v>0</v>
      </c>
    </row>
    <row r="50" spans="1:8">
      <c r="A50" s="87" t="s">
        <v>567</v>
      </c>
      <c r="B50" s="87" t="s">
        <v>568</v>
      </c>
      <c r="C50" s="88">
        <v>1045</v>
      </c>
      <c r="D50" s="14" t="str">
        <f t="shared" si="0"/>
        <v>Übriger betrieblicher Ertrag</v>
      </c>
      <c r="E50" s="64">
        <f t="shared" si="1"/>
        <v>0</v>
      </c>
      <c r="F50" s="64">
        <f t="shared" si="2"/>
        <v>0</v>
      </c>
      <c r="G50" s="64">
        <f t="shared" si="3"/>
        <v>0</v>
      </c>
      <c r="H50" s="64">
        <f t="shared" si="4"/>
        <v>0</v>
      </c>
    </row>
    <row r="51" spans="1:8">
      <c r="A51" s="87" t="s">
        <v>567</v>
      </c>
      <c r="B51" s="87" t="s">
        <v>568</v>
      </c>
      <c r="C51" s="88">
        <v>1049</v>
      </c>
      <c r="D51" s="14" t="str">
        <f t="shared" si="0"/>
        <v>Übrige aktive Rechnungsabgrenzungen Erfolgsrechnung</v>
      </c>
      <c r="E51" s="64">
        <f t="shared" si="1"/>
        <v>0</v>
      </c>
      <c r="F51" s="64">
        <f t="shared" si="2"/>
        <v>0</v>
      </c>
      <c r="G51" s="64">
        <f t="shared" si="3"/>
        <v>0</v>
      </c>
      <c r="H51" s="64">
        <f t="shared" si="4"/>
        <v>0</v>
      </c>
    </row>
    <row r="52" spans="1:8">
      <c r="A52" s="87" t="s">
        <v>567</v>
      </c>
      <c r="B52" s="87" t="s">
        <v>568</v>
      </c>
      <c r="C52" s="88">
        <v>106</v>
      </c>
      <c r="D52" s="14" t="str">
        <f t="shared" si="0"/>
        <v>Vorräte und angefangene Arbeiten</v>
      </c>
      <c r="E52" s="64">
        <f t="shared" si="1"/>
        <v>0</v>
      </c>
      <c r="F52" s="64">
        <f t="shared" si="2"/>
        <v>0</v>
      </c>
      <c r="G52" s="64">
        <f t="shared" si="3"/>
        <v>0</v>
      </c>
      <c r="H52" s="64">
        <f t="shared" si="4"/>
        <v>0</v>
      </c>
    </row>
    <row r="53" spans="1:8">
      <c r="A53" s="87" t="s">
        <v>566</v>
      </c>
      <c r="B53" s="87" t="s">
        <v>568</v>
      </c>
      <c r="C53" s="88">
        <v>2000</v>
      </c>
      <c r="D53" s="14" t="str">
        <f t="shared" si="0"/>
        <v>Laufende Verbindlichkeiten aus Lieferungen und Leistungen von Dritten</v>
      </c>
      <c r="E53" s="64">
        <f t="shared" si="1"/>
        <v>0</v>
      </c>
      <c r="F53" s="64">
        <f t="shared" si="2"/>
        <v>0</v>
      </c>
      <c r="G53" s="64">
        <f t="shared" si="3"/>
        <v>0</v>
      </c>
      <c r="H53" s="64">
        <f t="shared" si="4"/>
        <v>0</v>
      </c>
    </row>
    <row r="54" spans="1:8">
      <c r="A54" s="87" t="s">
        <v>566</v>
      </c>
      <c r="B54" s="87" t="s">
        <v>568</v>
      </c>
      <c r="C54" s="88">
        <v>2002</v>
      </c>
      <c r="D54" s="14" t="str">
        <f t="shared" ref="D54" si="49">IF(C54&lt;&gt;"",VLOOKUP(VALUE(C54),Sachgruppen,2,0),"")</f>
        <v>Steuern</v>
      </c>
      <c r="E54" s="64">
        <f t="shared" si="1"/>
        <v>0</v>
      </c>
      <c r="F54" s="64">
        <f t="shared" si="2"/>
        <v>0</v>
      </c>
      <c r="G54" s="64">
        <f t="shared" ref="G54" si="50">F54-E54</f>
        <v>0</v>
      </c>
      <c r="H54" s="64">
        <f t="shared" ref="H54" si="51">IF(A54="-",-G54,G54)</f>
        <v>0</v>
      </c>
    </row>
    <row r="55" spans="1:8">
      <c r="A55" s="87" t="s">
        <v>566</v>
      </c>
      <c r="B55" s="87" t="s">
        <v>568</v>
      </c>
      <c r="C55" s="88">
        <v>2003</v>
      </c>
      <c r="D55" s="14" t="str">
        <f t="shared" si="0"/>
        <v>Erhaltene Anzahlungen von Dritten</v>
      </c>
      <c r="E55" s="64">
        <f t="shared" si="1"/>
        <v>0</v>
      </c>
      <c r="F55" s="64">
        <f t="shared" si="2"/>
        <v>0</v>
      </c>
      <c r="G55" s="64">
        <f t="shared" si="3"/>
        <v>0</v>
      </c>
      <c r="H55" s="64">
        <f t="shared" si="4"/>
        <v>0</v>
      </c>
    </row>
    <row r="56" spans="1:8">
      <c r="A56" s="87" t="s">
        <v>566</v>
      </c>
      <c r="B56" s="87" t="s">
        <v>568</v>
      </c>
      <c r="C56" s="88">
        <v>2004</v>
      </c>
      <c r="D56" s="14" t="str">
        <f t="shared" ref="D56:D59" si="52">IF(C56&lt;&gt;"",VLOOKUP(VALUE(C56),Sachgruppen,2,0),"")</f>
        <v>Transfer-Verbindlichkeiten</v>
      </c>
      <c r="E56" s="64">
        <f t="shared" si="1"/>
        <v>0</v>
      </c>
      <c r="F56" s="64">
        <f t="shared" si="2"/>
        <v>0</v>
      </c>
      <c r="G56" s="64">
        <f t="shared" ref="G56:G59" si="53">F56-E56</f>
        <v>0</v>
      </c>
      <c r="H56" s="64">
        <f t="shared" ref="H56:H59" si="54">IF(A56="-",-G56,G56)</f>
        <v>0</v>
      </c>
    </row>
    <row r="57" spans="1:8">
      <c r="A57" s="87" t="s">
        <v>566</v>
      </c>
      <c r="B57" s="87" t="s">
        <v>568</v>
      </c>
      <c r="C57" s="88">
        <v>2005</v>
      </c>
      <c r="D57" s="14" t="str">
        <f t="shared" si="52"/>
        <v>Interne Kontokorrente</v>
      </c>
      <c r="E57" s="64">
        <f t="shared" si="1"/>
        <v>0</v>
      </c>
      <c r="F57" s="64">
        <f t="shared" si="2"/>
        <v>0</v>
      </c>
      <c r="G57" s="64">
        <f t="shared" si="53"/>
        <v>0</v>
      </c>
      <c r="H57" s="64">
        <f t="shared" si="54"/>
        <v>0</v>
      </c>
    </row>
    <row r="58" spans="1:8">
      <c r="A58" s="87" t="s">
        <v>566</v>
      </c>
      <c r="B58" s="87" t="s">
        <v>568</v>
      </c>
      <c r="C58" s="88">
        <v>2006</v>
      </c>
      <c r="D58" s="14" t="str">
        <f t="shared" si="52"/>
        <v>Depotgelder und Kautionen</v>
      </c>
      <c r="E58" s="64">
        <f t="shared" si="1"/>
        <v>0</v>
      </c>
      <c r="F58" s="64">
        <f t="shared" si="2"/>
        <v>0</v>
      </c>
      <c r="G58" s="64">
        <f t="shared" si="53"/>
        <v>0</v>
      </c>
      <c r="H58" s="64">
        <f t="shared" si="54"/>
        <v>0</v>
      </c>
    </row>
    <row r="59" spans="1:8">
      <c r="A59" s="87" t="s">
        <v>566</v>
      </c>
      <c r="B59" s="87" t="s">
        <v>568</v>
      </c>
      <c r="C59" s="88">
        <v>2009</v>
      </c>
      <c r="D59" s="14" t="str">
        <f t="shared" si="52"/>
        <v>Übrige laufende Verpflichtungen</v>
      </c>
      <c r="E59" s="64">
        <f t="shared" si="1"/>
        <v>0</v>
      </c>
      <c r="F59" s="64">
        <f t="shared" si="2"/>
        <v>0</v>
      </c>
      <c r="G59" s="64">
        <f t="shared" si="53"/>
        <v>0</v>
      </c>
      <c r="H59" s="64">
        <f t="shared" si="54"/>
        <v>0</v>
      </c>
    </row>
    <row r="60" spans="1:8">
      <c r="A60" s="87" t="s">
        <v>566</v>
      </c>
      <c r="B60" s="87" t="s">
        <v>568</v>
      </c>
      <c r="C60" s="88">
        <v>2040</v>
      </c>
      <c r="D60" s="14" t="str">
        <f t="shared" si="0"/>
        <v>Personalaufwand</v>
      </c>
      <c r="E60" s="64">
        <f t="shared" ref="E60:E82" si="55">IF($C60&lt;&gt;"",VLOOKUP(VALUE($C60),Sachgruppen,3,0),"")</f>
        <v>0</v>
      </c>
      <c r="F60" s="64">
        <f t="shared" ref="F60:F82" si="56">IF($C60&lt;&gt;"",VLOOKUP(VALUE($C60),Sachgruppen,4,0),"")</f>
        <v>0</v>
      </c>
      <c r="G60" s="64">
        <f t="shared" si="3"/>
        <v>0</v>
      </c>
      <c r="H60" s="64">
        <f t="shared" si="4"/>
        <v>0</v>
      </c>
    </row>
    <row r="61" spans="1:8">
      <c r="A61" s="87" t="s">
        <v>566</v>
      </c>
      <c r="B61" s="87" t="s">
        <v>568</v>
      </c>
      <c r="C61" s="88">
        <v>2041</v>
      </c>
      <c r="D61" s="14" t="str">
        <f t="shared" si="0"/>
        <v>Sach- und übriger Betriebsaufwand</v>
      </c>
      <c r="E61" s="64">
        <f t="shared" si="55"/>
        <v>0</v>
      </c>
      <c r="F61" s="64">
        <f t="shared" si="56"/>
        <v>0</v>
      </c>
      <c r="G61" s="64">
        <f t="shared" si="3"/>
        <v>0</v>
      </c>
      <c r="H61" s="64">
        <f t="shared" si="4"/>
        <v>0</v>
      </c>
    </row>
    <row r="62" spans="1:8">
      <c r="A62" s="87" t="s">
        <v>566</v>
      </c>
      <c r="B62" s="87" t="s">
        <v>568</v>
      </c>
      <c r="C62" s="88">
        <v>2043</v>
      </c>
      <c r="D62" s="14" t="str">
        <f t="shared" si="0"/>
        <v>Transfers der Erfolgsrechnung</v>
      </c>
      <c r="E62" s="64">
        <f t="shared" si="55"/>
        <v>0</v>
      </c>
      <c r="F62" s="64">
        <f t="shared" si="56"/>
        <v>0</v>
      </c>
      <c r="G62" s="64">
        <f t="shared" si="3"/>
        <v>0</v>
      </c>
      <c r="H62" s="64">
        <f t="shared" si="4"/>
        <v>0</v>
      </c>
    </row>
    <row r="63" spans="1:8">
      <c r="A63" s="87" t="s">
        <v>566</v>
      </c>
      <c r="B63" s="87" t="s">
        <v>568</v>
      </c>
      <c r="C63" s="88">
        <v>2044</v>
      </c>
      <c r="D63" s="14" t="str">
        <f t="shared" si="0"/>
        <v>Finanzaufwand / Finanzertrag</v>
      </c>
      <c r="E63" s="64">
        <f t="shared" si="55"/>
        <v>0</v>
      </c>
      <c r="F63" s="64">
        <f t="shared" si="56"/>
        <v>0</v>
      </c>
      <c r="G63" s="64">
        <f t="shared" si="3"/>
        <v>0</v>
      </c>
      <c r="H63" s="64">
        <f t="shared" si="4"/>
        <v>0</v>
      </c>
    </row>
    <row r="64" spans="1:8">
      <c r="A64" s="87" t="s">
        <v>566</v>
      </c>
      <c r="B64" s="87" t="s">
        <v>568</v>
      </c>
      <c r="C64" s="88">
        <v>2045</v>
      </c>
      <c r="D64" s="14" t="str">
        <f t="shared" si="0"/>
        <v>Übriger betrieblicher Ertrag</v>
      </c>
      <c r="E64" s="64">
        <f t="shared" si="55"/>
        <v>0</v>
      </c>
      <c r="F64" s="64">
        <f t="shared" si="56"/>
        <v>0</v>
      </c>
      <c r="G64" s="64">
        <f t="shared" si="3"/>
        <v>0</v>
      </c>
      <c r="H64" s="64">
        <f t="shared" si="4"/>
        <v>0</v>
      </c>
    </row>
    <row r="65" spans="1:8">
      <c r="A65" s="87" t="s">
        <v>566</v>
      </c>
      <c r="B65" s="87" t="s">
        <v>568</v>
      </c>
      <c r="C65" s="88">
        <v>2049</v>
      </c>
      <c r="D65" s="14" t="str">
        <f t="shared" si="0"/>
        <v>Übrige passive Rechnungsabgrenzungen Erfolgsrechnung</v>
      </c>
      <c r="E65" s="64">
        <f t="shared" si="55"/>
        <v>0</v>
      </c>
      <c r="F65" s="64">
        <f t="shared" si="56"/>
        <v>0</v>
      </c>
      <c r="G65" s="64">
        <f t="shared" si="3"/>
        <v>0</v>
      </c>
      <c r="H65" s="64">
        <f t="shared" si="4"/>
        <v>0</v>
      </c>
    </row>
    <row r="66" spans="1:8">
      <c r="A66" s="87" t="s">
        <v>566</v>
      </c>
      <c r="B66" s="87" t="s">
        <v>568</v>
      </c>
      <c r="C66" s="88">
        <v>2050</v>
      </c>
      <c r="D66" s="14" t="str">
        <f t="shared" si="0"/>
        <v>Kurzfristige Rückstellungen aus Mehrleistungen des Personals</v>
      </c>
      <c r="E66" s="64">
        <f t="shared" si="55"/>
        <v>0</v>
      </c>
      <c r="F66" s="64">
        <f t="shared" si="56"/>
        <v>0</v>
      </c>
      <c r="G66" s="64">
        <f t="shared" si="3"/>
        <v>0</v>
      </c>
      <c r="H66" s="64">
        <f t="shared" si="4"/>
        <v>0</v>
      </c>
    </row>
    <row r="67" spans="1:8">
      <c r="A67" s="87" t="s">
        <v>566</v>
      </c>
      <c r="B67" s="87" t="s">
        <v>568</v>
      </c>
      <c r="C67" s="88">
        <v>2051</v>
      </c>
      <c r="D67" s="14" t="str">
        <f t="shared" si="0"/>
        <v>Kurzfristige Rückstellungen für andere Ansprüche des Personals</v>
      </c>
      <c r="E67" s="64">
        <f t="shared" si="55"/>
        <v>0</v>
      </c>
      <c r="F67" s="64">
        <f t="shared" si="56"/>
        <v>0</v>
      </c>
      <c r="G67" s="64">
        <f t="shared" si="3"/>
        <v>0</v>
      </c>
      <c r="H67" s="64">
        <f t="shared" si="4"/>
        <v>0</v>
      </c>
    </row>
    <row r="68" spans="1:8">
      <c r="A68" s="87" t="s">
        <v>566</v>
      </c>
      <c r="B68" s="87" t="s">
        <v>568</v>
      </c>
      <c r="C68" s="88">
        <v>2052</v>
      </c>
      <c r="D68" s="14" t="str">
        <f t="shared" si="0"/>
        <v>Kurzfristige Rückstellungen für Prozesse</v>
      </c>
      <c r="E68" s="64">
        <f t="shared" si="55"/>
        <v>0</v>
      </c>
      <c r="F68" s="64">
        <f t="shared" si="56"/>
        <v>0</v>
      </c>
      <c r="G68" s="64">
        <f t="shared" si="3"/>
        <v>0</v>
      </c>
      <c r="H68" s="64">
        <f t="shared" si="4"/>
        <v>0</v>
      </c>
    </row>
    <row r="69" spans="1:8">
      <c r="A69" s="87" t="s">
        <v>566</v>
      </c>
      <c r="B69" s="87" t="s">
        <v>568</v>
      </c>
      <c r="C69" s="88">
        <v>2053</v>
      </c>
      <c r="D69" s="14" t="str">
        <f t="shared" si="0"/>
        <v>Kurzfristige Rückstellungen für nicht versicherte Schäden</v>
      </c>
      <c r="E69" s="64">
        <f t="shared" si="55"/>
        <v>0</v>
      </c>
      <c r="F69" s="64">
        <f t="shared" si="56"/>
        <v>0</v>
      </c>
      <c r="G69" s="64">
        <f t="shared" si="3"/>
        <v>0</v>
      </c>
      <c r="H69" s="64">
        <f t="shared" si="4"/>
        <v>0</v>
      </c>
    </row>
    <row r="70" spans="1:8">
      <c r="A70" s="87" t="s">
        <v>566</v>
      </c>
      <c r="B70" s="87" t="s">
        <v>568</v>
      </c>
      <c r="C70" s="88">
        <v>2054</v>
      </c>
      <c r="D70" s="14" t="str">
        <f t="shared" si="0"/>
        <v>Kurzfristige Rückstellungen für Bürgschaften und Garantieleistungen</v>
      </c>
      <c r="E70" s="64">
        <f t="shared" si="55"/>
        <v>0</v>
      </c>
      <c r="F70" s="64">
        <f t="shared" si="56"/>
        <v>0</v>
      </c>
      <c r="G70" s="64">
        <f t="shared" si="3"/>
        <v>0</v>
      </c>
      <c r="H70" s="64">
        <f t="shared" si="4"/>
        <v>0</v>
      </c>
    </row>
    <row r="71" spans="1:8">
      <c r="A71" s="87" t="s">
        <v>566</v>
      </c>
      <c r="B71" s="87" t="s">
        <v>568</v>
      </c>
      <c r="C71" s="88">
        <v>2055</v>
      </c>
      <c r="D71" s="14" t="str">
        <f t="shared" si="0"/>
        <v>Kurzfristige Rückstellungen übrige betriebliche Tätigkeit</v>
      </c>
      <c r="E71" s="64">
        <f t="shared" si="55"/>
        <v>0</v>
      </c>
      <c r="F71" s="64">
        <f t="shared" si="56"/>
        <v>0</v>
      </c>
      <c r="G71" s="64">
        <f t="shared" si="3"/>
        <v>0</v>
      </c>
      <c r="H71" s="64">
        <f t="shared" si="4"/>
        <v>0</v>
      </c>
    </row>
    <row r="72" spans="1:8">
      <c r="A72" s="87" t="s">
        <v>566</v>
      </c>
      <c r="B72" s="87" t="s">
        <v>568</v>
      </c>
      <c r="C72" s="88">
        <v>2056</v>
      </c>
      <c r="D72" s="14" t="str">
        <f t="shared" si="0"/>
        <v>Kurzfristige Rückstellungen für Vorsorgeverpflichtungen</v>
      </c>
      <c r="E72" s="64">
        <f t="shared" si="55"/>
        <v>0</v>
      </c>
      <c r="F72" s="64">
        <f t="shared" si="56"/>
        <v>0</v>
      </c>
      <c r="G72" s="64">
        <f t="shared" si="3"/>
        <v>0</v>
      </c>
      <c r="H72" s="64">
        <f t="shared" si="4"/>
        <v>0</v>
      </c>
    </row>
    <row r="73" spans="1:8">
      <c r="A73" s="87" t="s">
        <v>566</v>
      </c>
      <c r="B73" s="87" t="s">
        <v>568</v>
      </c>
      <c r="C73" s="88">
        <v>2057</v>
      </c>
      <c r="D73" s="14" t="str">
        <f t="shared" si="0"/>
        <v>Kurzfristige Rückstellungen für Finanzaufwand</v>
      </c>
      <c r="E73" s="64">
        <f t="shared" si="55"/>
        <v>0</v>
      </c>
      <c r="F73" s="64">
        <f t="shared" si="56"/>
        <v>0</v>
      </c>
      <c r="G73" s="64">
        <f t="shared" si="3"/>
        <v>0</v>
      </c>
      <c r="H73" s="64">
        <f t="shared" si="4"/>
        <v>0</v>
      </c>
    </row>
    <row r="74" spans="1:8">
      <c r="A74" s="87" t="s">
        <v>566</v>
      </c>
      <c r="B74" s="87" t="s">
        <v>568</v>
      </c>
      <c r="C74" s="88">
        <v>2059</v>
      </c>
      <c r="D74" s="14" t="str">
        <f t="shared" si="0"/>
        <v>Übrige kurzfristige Rückstellungen</v>
      </c>
      <c r="E74" s="64">
        <f t="shared" si="55"/>
        <v>0</v>
      </c>
      <c r="F74" s="64">
        <f t="shared" si="56"/>
        <v>0</v>
      </c>
      <c r="G74" s="64">
        <f t="shared" si="3"/>
        <v>0</v>
      </c>
      <c r="H74" s="64">
        <f t="shared" si="4"/>
        <v>0</v>
      </c>
    </row>
    <row r="75" spans="1:8">
      <c r="A75" s="87" t="s">
        <v>566</v>
      </c>
      <c r="B75" s="87" t="s">
        <v>568</v>
      </c>
      <c r="C75" s="88">
        <v>2081</v>
      </c>
      <c r="D75" s="14" t="str">
        <f t="shared" si="0"/>
        <v>Rückstellungen für langfristige Ansprüche des Personals</v>
      </c>
      <c r="E75" s="64">
        <f t="shared" si="55"/>
        <v>0</v>
      </c>
      <c r="F75" s="64">
        <f t="shared" si="56"/>
        <v>0</v>
      </c>
      <c r="G75" s="64">
        <f t="shared" si="3"/>
        <v>0</v>
      </c>
      <c r="H75" s="64">
        <f t="shared" si="4"/>
        <v>0</v>
      </c>
    </row>
    <row r="76" spans="1:8">
      <c r="A76" s="87" t="s">
        <v>566</v>
      </c>
      <c r="B76" s="87" t="s">
        <v>568</v>
      </c>
      <c r="C76" s="88">
        <v>2082</v>
      </c>
      <c r="D76" s="14" t="str">
        <f t="shared" si="0"/>
        <v>Langfristige Rückstellungen für Prozesse</v>
      </c>
      <c r="E76" s="64">
        <f t="shared" si="55"/>
        <v>0</v>
      </c>
      <c r="F76" s="64">
        <f t="shared" si="56"/>
        <v>0</v>
      </c>
      <c r="G76" s="64">
        <f t="shared" si="3"/>
        <v>0</v>
      </c>
      <c r="H76" s="64">
        <f t="shared" si="4"/>
        <v>0</v>
      </c>
    </row>
    <row r="77" spans="1:8">
      <c r="A77" s="87" t="s">
        <v>566</v>
      </c>
      <c r="B77" s="87" t="s">
        <v>568</v>
      </c>
      <c r="C77" s="88">
        <v>2083</v>
      </c>
      <c r="D77" s="14" t="str">
        <f t="shared" si="0"/>
        <v>Langfristige Rückstellungen für nicht versicherte Schäden</v>
      </c>
      <c r="E77" s="64">
        <f t="shared" si="55"/>
        <v>0</v>
      </c>
      <c r="F77" s="64">
        <f t="shared" si="56"/>
        <v>0</v>
      </c>
      <c r="G77" s="64">
        <f t="shared" si="3"/>
        <v>0</v>
      </c>
      <c r="H77" s="64">
        <f t="shared" si="4"/>
        <v>0</v>
      </c>
    </row>
    <row r="78" spans="1:8">
      <c r="A78" s="87" t="s">
        <v>566</v>
      </c>
      <c r="B78" s="87" t="s">
        <v>568</v>
      </c>
      <c r="C78" s="88">
        <v>2084</v>
      </c>
      <c r="D78" s="14" t="str">
        <f t="shared" si="0"/>
        <v>Langfristige Rückstellungen für Bürgschaften und Garantieleistungen</v>
      </c>
      <c r="E78" s="64">
        <f t="shared" si="55"/>
        <v>0</v>
      </c>
      <c r="F78" s="64">
        <f t="shared" si="56"/>
        <v>0</v>
      </c>
      <c r="G78" s="64">
        <f t="shared" si="3"/>
        <v>0</v>
      </c>
      <c r="H78" s="64">
        <f t="shared" si="4"/>
        <v>0</v>
      </c>
    </row>
    <row r="79" spans="1:8">
      <c r="A79" s="87" t="s">
        <v>566</v>
      </c>
      <c r="B79" s="87" t="s">
        <v>568</v>
      </c>
      <c r="C79" s="88">
        <v>2085</v>
      </c>
      <c r="D79" s="14" t="str">
        <f t="shared" si="0"/>
        <v>Langfristige Rückstellungen aus übriger betrieblicher Tätigkeit</v>
      </c>
      <c r="E79" s="64">
        <f t="shared" si="55"/>
        <v>0</v>
      </c>
      <c r="F79" s="64">
        <f t="shared" si="56"/>
        <v>0</v>
      </c>
      <c r="G79" s="64">
        <f t="shared" si="3"/>
        <v>0</v>
      </c>
      <c r="H79" s="64">
        <f t="shared" si="4"/>
        <v>0</v>
      </c>
    </row>
    <row r="80" spans="1:8">
      <c r="A80" s="87" t="s">
        <v>566</v>
      </c>
      <c r="B80" s="87" t="s">
        <v>568</v>
      </c>
      <c r="C80" s="88">
        <v>2086</v>
      </c>
      <c r="D80" s="14" t="str">
        <f t="shared" si="0"/>
        <v>Langfristige Rückstellungen für Vorsorgeverpflichtungen</v>
      </c>
      <c r="E80" s="64">
        <f t="shared" si="55"/>
        <v>0</v>
      </c>
      <c r="F80" s="64">
        <f t="shared" si="56"/>
        <v>0</v>
      </c>
      <c r="G80" s="64">
        <f t="shared" si="3"/>
        <v>0</v>
      </c>
      <c r="H80" s="64">
        <f t="shared" si="4"/>
        <v>0</v>
      </c>
    </row>
    <row r="81" spans="1:8">
      <c r="A81" s="87" t="s">
        <v>566</v>
      </c>
      <c r="B81" s="87" t="s">
        <v>568</v>
      </c>
      <c r="C81" s="88">
        <v>2087</v>
      </c>
      <c r="D81" s="14" t="str">
        <f t="shared" si="0"/>
        <v>Langfristige Rückstellungen für Finanzaufwand</v>
      </c>
      <c r="E81" s="64">
        <f t="shared" si="55"/>
        <v>0</v>
      </c>
      <c r="F81" s="64">
        <f t="shared" si="56"/>
        <v>0</v>
      </c>
      <c r="G81" s="64">
        <f t="shared" si="3"/>
        <v>0</v>
      </c>
      <c r="H81" s="64">
        <f t="shared" si="4"/>
        <v>0</v>
      </c>
    </row>
    <row r="82" spans="1:8">
      <c r="A82" s="87" t="s">
        <v>566</v>
      </c>
      <c r="B82" s="87" t="s">
        <v>568</v>
      </c>
      <c r="C82" s="88">
        <v>2089</v>
      </c>
      <c r="D82" s="14" t="str">
        <f t="shared" si="0"/>
        <v>Übrige langfristige Rückstellungen der Erfolgsrechnung</v>
      </c>
      <c r="E82" s="64">
        <f t="shared" si="55"/>
        <v>0</v>
      </c>
      <c r="F82" s="64">
        <f t="shared" si="56"/>
        <v>0</v>
      </c>
      <c r="G82" s="64">
        <f t="shared" si="3"/>
        <v>0</v>
      </c>
      <c r="H82" s="64">
        <f t="shared" si="4"/>
        <v>0</v>
      </c>
    </row>
    <row r="83" spans="1:8" ht="10.5">
      <c r="D83" s="58" t="s">
        <v>570</v>
      </c>
      <c r="E83" s="59"/>
      <c r="F83" s="59"/>
      <c r="G83" s="59"/>
      <c r="H83" s="56">
        <f>SUM(H6:H82)</f>
        <v>0</v>
      </c>
    </row>
    <row r="84" spans="1:8">
      <c r="D84" s="14" t="str">
        <f t="shared" si="0"/>
        <v/>
      </c>
    </row>
    <row r="85" spans="1:8" ht="13">
      <c r="D85" s="17" t="s">
        <v>644</v>
      </c>
    </row>
    <row r="86" spans="1:8">
      <c r="A86" s="87" t="s">
        <v>567</v>
      </c>
      <c r="B86" s="87" t="s">
        <v>565</v>
      </c>
      <c r="C86" s="88">
        <v>50</v>
      </c>
      <c r="D86" s="14" t="str">
        <f t="shared" si="0"/>
        <v>Sachanlagen</v>
      </c>
      <c r="E86" s="64">
        <f t="shared" ref="E86:E101" si="57">IF($C86&lt;&gt;"",VLOOKUP(VALUE($C86),Sachgruppen,3,0),"")</f>
        <v>0</v>
      </c>
      <c r="F86" s="64">
        <f t="shared" ref="F86:F101" si="58">IF($C86&lt;&gt;"",VLOOKUP(VALUE($C86),Sachgruppen,4,0),"")</f>
        <v>0</v>
      </c>
      <c r="G86" s="64">
        <f t="shared" si="3"/>
        <v>0</v>
      </c>
      <c r="H86" s="64">
        <f t="shared" si="4"/>
        <v>0</v>
      </c>
    </row>
    <row r="87" spans="1:8">
      <c r="A87" s="87" t="s">
        <v>567</v>
      </c>
      <c r="B87" s="87" t="s">
        <v>565</v>
      </c>
      <c r="C87" s="88">
        <v>51</v>
      </c>
      <c r="D87" s="14" t="str">
        <f t="shared" si="0"/>
        <v>Investitionen auf Rechnung Dritter</v>
      </c>
      <c r="E87" s="64">
        <f t="shared" si="57"/>
        <v>0</v>
      </c>
      <c r="F87" s="64">
        <f t="shared" si="58"/>
        <v>0</v>
      </c>
      <c r="G87" s="64">
        <f t="shared" si="3"/>
        <v>0</v>
      </c>
      <c r="H87" s="64">
        <f t="shared" si="4"/>
        <v>0</v>
      </c>
    </row>
    <row r="88" spans="1:8">
      <c r="A88" s="87" t="s">
        <v>567</v>
      </c>
      <c r="B88" s="87" t="s">
        <v>565</v>
      </c>
      <c r="C88" s="88">
        <v>52</v>
      </c>
      <c r="D88" s="14" t="str">
        <f t="shared" si="0"/>
        <v>Immaterielle Anlagen</v>
      </c>
      <c r="E88" s="64">
        <f t="shared" si="57"/>
        <v>0</v>
      </c>
      <c r="F88" s="64">
        <f t="shared" si="58"/>
        <v>0</v>
      </c>
      <c r="G88" s="64">
        <f t="shared" si="3"/>
        <v>0</v>
      </c>
      <c r="H88" s="64">
        <f t="shared" si="4"/>
        <v>0</v>
      </c>
    </row>
    <row r="89" spans="1:8">
      <c r="A89" s="87" t="s">
        <v>567</v>
      </c>
      <c r="B89" s="87" t="s">
        <v>565</v>
      </c>
      <c r="C89" s="88">
        <v>54</v>
      </c>
      <c r="D89" s="14" t="str">
        <f t="shared" si="0"/>
        <v>Darlehen</v>
      </c>
      <c r="E89" s="64">
        <f t="shared" si="57"/>
        <v>0</v>
      </c>
      <c r="F89" s="64">
        <f t="shared" si="58"/>
        <v>0</v>
      </c>
      <c r="G89" s="64">
        <f t="shared" si="3"/>
        <v>0</v>
      </c>
      <c r="H89" s="64">
        <f t="shared" si="4"/>
        <v>0</v>
      </c>
    </row>
    <row r="90" spans="1:8">
      <c r="A90" s="87" t="s">
        <v>567</v>
      </c>
      <c r="B90" s="87" t="s">
        <v>565</v>
      </c>
      <c r="C90" s="88">
        <v>55</v>
      </c>
      <c r="D90" s="14" t="str">
        <f t="shared" si="0"/>
        <v>Beteiligungen und Grundkapitalien</v>
      </c>
      <c r="E90" s="64">
        <f t="shared" si="57"/>
        <v>0</v>
      </c>
      <c r="F90" s="64">
        <f t="shared" si="58"/>
        <v>0</v>
      </c>
      <c r="G90" s="64">
        <f t="shared" si="3"/>
        <v>0</v>
      </c>
      <c r="H90" s="64">
        <f t="shared" si="4"/>
        <v>0</v>
      </c>
    </row>
    <row r="91" spans="1:8">
      <c r="A91" s="87" t="s">
        <v>567</v>
      </c>
      <c r="B91" s="87" t="s">
        <v>565</v>
      </c>
      <c r="C91" s="88">
        <v>56</v>
      </c>
      <c r="D91" s="14" t="str">
        <f t="shared" si="0"/>
        <v>Eigene Investitionsbeiträge</v>
      </c>
      <c r="E91" s="64">
        <f t="shared" si="57"/>
        <v>0</v>
      </c>
      <c r="F91" s="64">
        <f t="shared" si="58"/>
        <v>0</v>
      </c>
      <c r="G91" s="64">
        <f t="shared" si="3"/>
        <v>0</v>
      </c>
      <c r="H91" s="64">
        <f t="shared" si="4"/>
        <v>0</v>
      </c>
    </row>
    <row r="92" spans="1:8">
      <c r="A92" s="87" t="s">
        <v>567</v>
      </c>
      <c r="B92" s="87" t="s">
        <v>565</v>
      </c>
      <c r="C92" s="88">
        <v>57</v>
      </c>
      <c r="D92" s="14" t="str">
        <f t="shared" ref="D92:D107" si="59">IF(C92&lt;&gt;"",VLOOKUP(VALUE(C92),Sachgruppen,2,0),"")</f>
        <v>Durchlaufende Investitionsbeiträge</v>
      </c>
      <c r="E92" s="64">
        <f t="shared" si="57"/>
        <v>0</v>
      </c>
      <c r="F92" s="64">
        <f t="shared" si="58"/>
        <v>0</v>
      </c>
      <c r="G92" s="64">
        <f t="shared" ref="G92:G138" si="60">F92-E92</f>
        <v>0</v>
      </c>
      <c r="H92" s="64">
        <f t="shared" ref="H92:H138" si="61">IF(A92="-",-G92,G92)</f>
        <v>0</v>
      </c>
    </row>
    <row r="93" spans="1:8">
      <c r="A93" s="87" t="s">
        <v>566</v>
      </c>
      <c r="B93" s="87" t="s">
        <v>565</v>
      </c>
      <c r="C93" s="88">
        <v>60</v>
      </c>
      <c r="D93" s="14" t="str">
        <f t="shared" si="59"/>
        <v>Übertragung von Sachanlagen in das Finanzvermögen</v>
      </c>
      <c r="E93" s="64">
        <f t="shared" si="57"/>
        <v>0</v>
      </c>
      <c r="F93" s="64">
        <f t="shared" si="58"/>
        <v>0</v>
      </c>
      <c r="G93" s="64">
        <f t="shared" si="60"/>
        <v>0</v>
      </c>
      <c r="H93" s="64">
        <f t="shared" si="61"/>
        <v>0</v>
      </c>
    </row>
    <row r="94" spans="1:8">
      <c r="A94" s="87" t="s">
        <v>566</v>
      </c>
      <c r="B94" s="87" t="s">
        <v>565</v>
      </c>
      <c r="C94" s="88">
        <v>61</v>
      </c>
      <c r="D94" s="14" t="str">
        <f t="shared" si="59"/>
        <v>Rückerstattungen</v>
      </c>
      <c r="E94" s="64">
        <f t="shared" si="57"/>
        <v>0</v>
      </c>
      <c r="F94" s="64">
        <f t="shared" si="58"/>
        <v>0</v>
      </c>
      <c r="G94" s="64">
        <f t="shared" si="60"/>
        <v>0</v>
      </c>
      <c r="H94" s="64">
        <f t="shared" si="61"/>
        <v>0</v>
      </c>
    </row>
    <row r="95" spans="1:8">
      <c r="A95" s="87" t="s">
        <v>566</v>
      </c>
      <c r="B95" s="87" t="s">
        <v>565</v>
      </c>
      <c r="C95" s="88">
        <v>62</v>
      </c>
      <c r="D95" s="14" t="str">
        <f t="shared" si="59"/>
        <v>Übertragung immaterielle Anlagen</v>
      </c>
      <c r="E95" s="64">
        <f t="shared" si="57"/>
        <v>0</v>
      </c>
      <c r="F95" s="64">
        <f t="shared" si="58"/>
        <v>0</v>
      </c>
      <c r="G95" s="64">
        <f t="shared" si="60"/>
        <v>0</v>
      </c>
      <c r="H95" s="64">
        <f t="shared" si="61"/>
        <v>0</v>
      </c>
    </row>
    <row r="96" spans="1:8">
      <c r="A96" s="87" t="s">
        <v>566</v>
      </c>
      <c r="B96" s="87" t="s">
        <v>565</v>
      </c>
      <c r="C96" s="88">
        <v>63</v>
      </c>
      <c r="D96" s="14" t="str">
        <f t="shared" si="59"/>
        <v>Investitionsbeiträge für eigene Rechnung</v>
      </c>
      <c r="E96" s="64">
        <f t="shared" si="57"/>
        <v>0</v>
      </c>
      <c r="F96" s="64">
        <f t="shared" si="58"/>
        <v>0</v>
      </c>
      <c r="G96" s="64">
        <f t="shared" si="60"/>
        <v>0</v>
      </c>
      <c r="H96" s="64">
        <f t="shared" si="61"/>
        <v>0</v>
      </c>
    </row>
    <row r="97" spans="1:8">
      <c r="A97" s="87" t="s">
        <v>567</v>
      </c>
      <c r="B97" s="87" t="s">
        <v>565</v>
      </c>
      <c r="C97" s="88">
        <v>6379</v>
      </c>
      <c r="D97" s="14" t="s">
        <v>856</v>
      </c>
      <c r="E97" s="64">
        <f t="shared" si="57"/>
        <v>0</v>
      </c>
      <c r="F97" s="64">
        <f t="shared" si="58"/>
        <v>0</v>
      </c>
      <c r="G97" s="64">
        <f t="shared" ref="G97" si="62">F97-E97</f>
        <v>0</v>
      </c>
      <c r="H97" s="64">
        <f t="shared" ref="H97" si="63">IF(A97="-",-G97,G97)</f>
        <v>0</v>
      </c>
    </row>
    <row r="98" spans="1:8">
      <c r="A98" s="87" t="s">
        <v>566</v>
      </c>
      <c r="B98" s="87" t="s">
        <v>565</v>
      </c>
      <c r="C98" s="88">
        <v>64</v>
      </c>
      <c r="D98" s="14" t="str">
        <f t="shared" si="59"/>
        <v>Rückzahlung von Darlehen</v>
      </c>
      <c r="E98" s="64">
        <f t="shared" si="57"/>
        <v>0</v>
      </c>
      <c r="F98" s="64">
        <f t="shared" si="58"/>
        <v>0</v>
      </c>
      <c r="G98" s="64">
        <f t="shared" si="60"/>
        <v>0</v>
      </c>
      <c r="H98" s="64">
        <f t="shared" si="61"/>
        <v>0</v>
      </c>
    </row>
    <row r="99" spans="1:8">
      <c r="A99" s="87" t="s">
        <v>566</v>
      </c>
      <c r="B99" s="87" t="s">
        <v>565</v>
      </c>
      <c r="C99" s="88">
        <v>65</v>
      </c>
      <c r="D99" s="14" t="str">
        <f t="shared" si="59"/>
        <v>Übertragung von Beteiligungen</v>
      </c>
      <c r="E99" s="64">
        <f t="shared" si="57"/>
        <v>0</v>
      </c>
      <c r="F99" s="64">
        <f t="shared" si="58"/>
        <v>0</v>
      </c>
      <c r="G99" s="64">
        <f t="shared" si="60"/>
        <v>0</v>
      </c>
      <c r="H99" s="64">
        <f t="shared" si="61"/>
        <v>0</v>
      </c>
    </row>
    <row r="100" spans="1:8">
      <c r="A100" s="87" t="s">
        <v>566</v>
      </c>
      <c r="B100" s="87" t="s">
        <v>565</v>
      </c>
      <c r="C100" s="88">
        <v>66</v>
      </c>
      <c r="D100" s="14" t="str">
        <f t="shared" si="59"/>
        <v>Rückzahlung eigener Investitionsbeiträge</v>
      </c>
      <c r="E100" s="64">
        <f t="shared" si="57"/>
        <v>0</v>
      </c>
      <c r="F100" s="64">
        <f t="shared" si="58"/>
        <v>0</v>
      </c>
      <c r="G100" s="64">
        <f t="shared" si="60"/>
        <v>0</v>
      </c>
      <c r="H100" s="64">
        <f t="shared" si="61"/>
        <v>0</v>
      </c>
    </row>
    <row r="101" spans="1:8">
      <c r="A101" s="87" t="s">
        <v>566</v>
      </c>
      <c r="B101" s="87" t="s">
        <v>565</v>
      </c>
      <c r="C101" s="88">
        <v>67</v>
      </c>
      <c r="D101" s="14" t="str">
        <f t="shared" si="59"/>
        <v>Durchlaufende Investitionsbeiträge</v>
      </c>
      <c r="E101" s="64">
        <f t="shared" si="57"/>
        <v>0</v>
      </c>
      <c r="F101" s="64">
        <f t="shared" si="58"/>
        <v>0</v>
      </c>
      <c r="G101" s="64">
        <f t="shared" si="60"/>
        <v>0</v>
      </c>
      <c r="H101" s="64">
        <f t="shared" si="61"/>
        <v>0</v>
      </c>
    </row>
    <row r="102" spans="1:8" ht="10.5">
      <c r="A102" s="87"/>
      <c r="B102" s="87"/>
      <c r="D102" s="16" t="s">
        <v>571</v>
      </c>
      <c r="E102" s="64"/>
      <c r="F102" s="64"/>
      <c r="G102" s="64"/>
      <c r="H102" s="89">
        <f>SUM(H86:H101)</f>
        <v>0</v>
      </c>
    </row>
    <row r="103" spans="1:8">
      <c r="A103" s="87" t="s">
        <v>566</v>
      </c>
      <c r="B103" s="87" t="s">
        <v>565</v>
      </c>
      <c r="C103" s="88">
        <v>431</v>
      </c>
      <c r="D103" s="14" t="str">
        <f t="shared" ref="D103" si="64">IF(C103&lt;&gt;"",VLOOKUP(VALUE(C103),Sachgruppen,2,0),"")</f>
        <v>Aktivierung Eigenleistungen</v>
      </c>
      <c r="E103" s="64">
        <f t="shared" ref="E103:E107" si="65">IF($C103&lt;&gt;"",VLOOKUP(VALUE($C103),Sachgruppen,3,0),"")</f>
        <v>0</v>
      </c>
      <c r="F103" s="64">
        <f t="shared" ref="F103:F107" si="66">IF($C103&lt;&gt;"",VLOOKUP(VALUE($C103),Sachgruppen,4,0),"")</f>
        <v>0</v>
      </c>
      <c r="G103" s="64">
        <f t="shared" ref="G103" si="67">F103-E103</f>
        <v>0</v>
      </c>
      <c r="H103" s="64">
        <f t="shared" ref="H103" si="68">IF(A103="-",-G103,G103)</f>
        <v>0</v>
      </c>
    </row>
    <row r="104" spans="1:8">
      <c r="A104" s="87" t="s">
        <v>567</v>
      </c>
      <c r="B104" s="87" t="s">
        <v>568</v>
      </c>
      <c r="C104" s="88">
        <v>1046</v>
      </c>
      <c r="D104" s="14" t="str">
        <f t="shared" si="59"/>
        <v>Aktive Rechnungsabgrenzungen Investitionsrechnung</v>
      </c>
      <c r="E104" s="64">
        <f t="shared" si="65"/>
        <v>0</v>
      </c>
      <c r="F104" s="64">
        <f t="shared" si="66"/>
        <v>0</v>
      </c>
      <c r="G104" s="64">
        <f t="shared" si="60"/>
        <v>0</v>
      </c>
      <c r="H104" s="64">
        <f t="shared" si="61"/>
        <v>0</v>
      </c>
    </row>
    <row r="105" spans="1:8">
      <c r="A105" s="87" t="s">
        <v>566</v>
      </c>
      <c r="B105" s="87" t="s">
        <v>568</v>
      </c>
      <c r="C105" s="88">
        <v>2046</v>
      </c>
      <c r="D105" s="14" t="str">
        <f t="shared" si="59"/>
        <v>Passive Rechnungsabgrenzungen Investitionsrechnung</v>
      </c>
      <c r="E105" s="64">
        <f t="shared" si="65"/>
        <v>0</v>
      </c>
      <c r="F105" s="64">
        <f t="shared" si="66"/>
        <v>0</v>
      </c>
      <c r="G105" s="64">
        <f t="shared" si="60"/>
        <v>0</v>
      </c>
      <c r="H105" s="64">
        <f t="shared" si="61"/>
        <v>0</v>
      </c>
    </row>
    <row r="106" spans="1:8">
      <c r="A106" s="87" t="s">
        <v>566</v>
      </c>
      <c r="B106" s="87" t="s">
        <v>568</v>
      </c>
      <c r="C106" s="88">
        <v>2058</v>
      </c>
      <c r="D106" s="14" t="str">
        <f t="shared" si="59"/>
        <v>Kurzfristige Rückstellungen der Investitionsrechnung</v>
      </c>
      <c r="E106" s="64">
        <f t="shared" si="65"/>
        <v>0</v>
      </c>
      <c r="F106" s="64">
        <f t="shared" si="66"/>
        <v>0</v>
      </c>
      <c r="G106" s="64">
        <f t="shared" si="60"/>
        <v>0</v>
      </c>
      <c r="H106" s="64">
        <f t="shared" si="61"/>
        <v>0</v>
      </c>
    </row>
    <row r="107" spans="1:8">
      <c r="A107" s="87" t="s">
        <v>566</v>
      </c>
      <c r="B107" s="87" t="s">
        <v>568</v>
      </c>
      <c r="C107" s="88">
        <v>2088</v>
      </c>
      <c r="D107" s="14" t="str">
        <f t="shared" si="59"/>
        <v>Langfristige Rückstellungen der Investitionsrechnung</v>
      </c>
      <c r="E107" s="64">
        <f t="shared" si="65"/>
        <v>0</v>
      </c>
      <c r="F107" s="64">
        <f t="shared" si="66"/>
        <v>0</v>
      </c>
      <c r="G107" s="64">
        <f t="shared" si="60"/>
        <v>0</v>
      </c>
      <c r="H107" s="64">
        <f t="shared" si="61"/>
        <v>0</v>
      </c>
    </row>
    <row r="108" spans="1:8" ht="10.5">
      <c r="D108" s="16" t="s">
        <v>648</v>
      </c>
      <c r="H108" s="21">
        <f>SUM(H102:H107)</f>
        <v>0</v>
      </c>
    </row>
    <row r="109" spans="1:8">
      <c r="D109" s="14" t="str">
        <f t="shared" ref="D109" si="69">IF(C109&lt;&gt;"",VLOOKUP(VALUE(C109),Sachgruppen,2,0),"")</f>
        <v/>
      </c>
    </row>
    <row r="110" spans="1:8" ht="13">
      <c r="D110" s="17" t="s">
        <v>645</v>
      </c>
    </row>
    <row r="111" spans="1:8">
      <c r="A111" s="87" t="s">
        <v>567</v>
      </c>
      <c r="B111" s="87" t="s">
        <v>568</v>
      </c>
      <c r="C111" s="88">
        <v>102</v>
      </c>
      <c r="D111" s="14" t="str">
        <f>IF(C111&lt;&gt;"",VLOOKUP(VALUE(C111),Sachgruppen,2,0),"")</f>
        <v>Kurzfristige Finanzanlagen</v>
      </c>
      <c r="E111" s="64">
        <f t="shared" ref="E111:E112" si="70">IF($C111&lt;&gt;"",VLOOKUP(VALUE($C111),Sachgruppen,3,0),"")</f>
        <v>0</v>
      </c>
      <c r="F111" s="64">
        <f t="shared" ref="F111:F112" si="71">IF($C111&lt;&gt;"",VLOOKUP(VALUE($C111),Sachgruppen,4,0),"")</f>
        <v>0</v>
      </c>
      <c r="G111" s="64">
        <f>F111-E111</f>
        <v>0</v>
      </c>
      <c r="H111" s="64">
        <f>IF(A111="-",-G111,G111)</f>
        <v>0</v>
      </c>
    </row>
    <row r="112" spans="1:8">
      <c r="A112" s="87" t="s">
        <v>567</v>
      </c>
      <c r="B112" s="87" t="s">
        <v>568</v>
      </c>
      <c r="C112" s="88">
        <v>107</v>
      </c>
      <c r="D112" s="14" t="str">
        <f>IF(C112&lt;&gt;"",VLOOKUP(VALUE(C112),Sachgruppen,2,0),"")</f>
        <v>Finanzanlagen</v>
      </c>
      <c r="E112" s="64">
        <f t="shared" si="70"/>
        <v>0</v>
      </c>
      <c r="F112" s="64">
        <f t="shared" si="71"/>
        <v>0</v>
      </c>
      <c r="G112" s="64">
        <f>F112-E112</f>
        <v>0</v>
      </c>
      <c r="H112" s="64">
        <f>IF(A112="-",-G112,G112)</f>
        <v>0</v>
      </c>
    </row>
    <row r="113" spans="1:8">
      <c r="A113" s="87" t="s">
        <v>567</v>
      </c>
      <c r="B113" s="87" t="s">
        <v>568</v>
      </c>
      <c r="C113" s="88">
        <v>108</v>
      </c>
      <c r="D113" s="14" t="str">
        <f>IF(C113&lt;&gt;"",VLOOKUP(VALUE(C113),Sachgruppen,2,0),"")</f>
        <v>Sachanlagen FV</v>
      </c>
      <c r="E113" s="64">
        <f t="shared" ref="E113:E124" si="72">IF($C113&lt;&gt;"",VLOOKUP(VALUE($C113),Sachgruppen,3,0),"")</f>
        <v>0</v>
      </c>
      <c r="F113" s="64">
        <f t="shared" ref="F113:F124" si="73">IF($C113&lt;&gt;"",VLOOKUP(VALUE($C113),Sachgruppen,4,0),"")</f>
        <v>0</v>
      </c>
      <c r="G113" s="64">
        <f>F113-E113</f>
        <v>0</v>
      </c>
      <c r="H113" s="64">
        <f>IF(A113="-",-G113,G113)</f>
        <v>0</v>
      </c>
    </row>
    <row r="114" spans="1:8">
      <c r="A114" s="87" t="s">
        <v>567</v>
      </c>
      <c r="B114" s="87" t="s">
        <v>565</v>
      </c>
      <c r="C114" s="88">
        <v>3410</v>
      </c>
      <c r="D114" s="14" t="str">
        <f t="shared" ref="D114" si="74">IF(C114&lt;&gt;"",VLOOKUP(VALUE(C114),Sachgruppen,2,0),"")</f>
        <v>Realisierte Kursverluste auf Finanzanlagen FV</v>
      </c>
      <c r="E114" s="64">
        <f t="shared" si="72"/>
        <v>0</v>
      </c>
      <c r="F114" s="64">
        <f t="shared" si="73"/>
        <v>0</v>
      </c>
      <c r="G114" s="64">
        <f t="shared" ref="G114" si="75">F114-E114</f>
        <v>0</v>
      </c>
      <c r="H114" s="64">
        <f t="shared" ref="H114" si="76">IF(A114="-",-G114,G114)</f>
        <v>0</v>
      </c>
    </row>
    <row r="115" spans="1:8">
      <c r="A115" s="87" t="s">
        <v>567</v>
      </c>
      <c r="B115" s="87" t="s">
        <v>565</v>
      </c>
      <c r="C115" s="88">
        <v>3411</v>
      </c>
      <c r="D115" s="14" t="str">
        <f t="shared" ref="D115:D124" si="77">IF(C115&lt;&gt;"",VLOOKUP(VALUE(C115),Sachgruppen,2,0),"")</f>
        <v>Realisierte Verluste auf Sachanlagen FV</v>
      </c>
      <c r="E115" s="64">
        <f t="shared" si="72"/>
        <v>0</v>
      </c>
      <c r="F115" s="64">
        <f t="shared" si="73"/>
        <v>0</v>
      </c>
      <c r="G115" s="64">
        <f t="shared" ref="G115:G124" si="78">F115-E115</f>
        <v>0</v>
      </c>
      <c r="H115" s="64">
        <f t="shared" ref="H115:H124" si="79">IF(A115="-",-G115,G115)</f>
        <v>0</v>
      </c>
    </row>
    <row r="116" spans="1:8">
      <c r="A116" s="87" t="s">
        <v>567</v>
      </c>
      <c r="B116" s="87" t="s">
        <v>565</v>
      </c>
      <c r="C116" s="88">
        <v>3440</v>
      </c>
      <c r="D116" s="14" t="str">
        <f t="shared" si="77"/>
        <v>Wertberichtigungen Finanzanlagen FV</v>
      </c>
      <c r="E116" s="64">
        <f t="shared" si="72"/>
        <v>0</v>
      </c>
      <c r="F116" s="64">
        <f t="shared" si="73"/>
        <v>0</v>
      </c>
      <c r="G116" s="64">
        <f t="shared" si="78"/>
        <v>0</v>
      </c>
      <c r="H116" s="64">
        <f t="shared" si="79"/>
        <v>0</v>
      </c>
    </row>
    <row r="117" spans="1:8">
      <c r="A117" s="87" t="s">
        <v>567</v>
      </c>
      <c r="B117" s="87" t="s">
        <v>565</v>
      </c>
      <c r="C117" s="88">
        <v>3441</v>
      </c>
      <c r="D117" s="14" t="str">
        <f t="shared" si="77"/>
        <v>Wertberichtigungen Sachanlagen FV</v>
      </c>
      <c r="E117" s="64">
        <f t="shared" si="72"/>
        <v>0</v>
      </c>
      <c r="F117" s="64">
        <f t="shared" si="73"/>
        <v>0</v>
      </c>
      <c r="G117" s="64">
        <f t="shared" si="78"/>
        <v>0</v>
      </c>
      <c r="H117" s="64">
        <f t="shared" si="79"/>
        <v>0</v>
      </c>
    </row>
    <row r="118" spans="1:8">
      <c r="A118" s="87" t="s">
        <v>566</v>
      </c>
      <c r="B118" s="87" t="s">
        <v>565</v>
      </c>
      <c r="C118" s="88">
        <v>4410</v>
      </c>
      <c r="D118" s="14" t="str">
        <f t="shared" si="77"/>
        <v>Gewinne aus Verkäufen von Finanzanlagen FV</v>
      </c>
      <c r="E118" s="64">
        <f t="shared" si="72"/>
        <v>0</v>
      </c>
      <c r="F118" s="64">
        <f t="shared" si="73"/>
        <v>0</v>
      </c>
      <c r="G118" s="64">
        <f t="shared" si="78"/>
        <v>0</v>
      </c>
      <c r="H118" s="64">
        <f t="shared" si="79"/>
        <v>0</v>
      </c>
    </row>
    <row r="119" spans="1:8">
      <c r="A119" s="87" t="s">
        <v>566</v>
      </c>
      <c r="B119" s="87" t="s">
        <v>565</v>
      </c>
      <c r="C119" s="88">
        <v>4411</v>
      </c>
      <c r="D119" s="14" t="str">
        <f t="shared" si="77"/>
        <v>Gewinne aus Verkäufen von Sachanlagen FV</v>
      </c>
      <c r="E119" s="64">
        <f t="shared" si="72"/>
        <v>0</v>
      </c>
      <c r="F119" s="64">
        <f t="shared" si="73"/>
        <v>0</v>
      </c>
      <c r="G119" s="64">
        <f t="shared" si="78"/>
        <v>0</v>
      </c>
      <c r="H119" s="64">
        <f t="shared" si="79"/>
        <v>0</v>
      </c>
    </row>
    <row r="120" spans="1:8">
      <c r="A120" s="87" t="s">
        <v>566</v>
      </c>
      <c r="B120" s="87" t="s">
        <v>565</v>
      </c>
      <c r="C120" s="88">
        <v>4440</v>
      </c>
      <c r="D120" s="14" t="str">
        <f t="shared" si="77"/>
        <v>Marktwertanpassungen Wertschriften</v>
      </c>
      <c r="E120" s="64">
        <f t="shared" si="72"/>
        <v>0</v>
      </c>
      <c r="F120" s="64">
        <f t="shared" si="73"/>
        <v>0</v>
      </c>
      <c r="G120" s="64">
        <f t="shared" si="78"/>
        <v>0</v>
      </c>
      <c r="H120" s="64">
        <f t="shared" si="79"/>
        <v>0</v>
      </c>
    </row>
    <row r="121" spans="1:8">
      <c r="A121" s="87" t="s">
        <v>566</v>
      </c>
      <c r="B121" s="87" t="s">
        <v>565</v>
      </c>
      <c r="C121" s="88">
        <v>4441</v>
      </c>
      <c r="D121" s="14" t="str">
        <f t="shared" si="77"/>
        <v>Marktwertanpassungen Darlehen</v>
      </c>
      <c r="E121" s="64">
        <f t="shared" si="72"/>
        <v>0</v>
      </c>
      <c r="F121" s="64">
        <f t="shared" si="73"/>
        <v>0</v>
      </c>
      <c r="G121" s="64">
        <f t="shared" si="78"/>
        <v>0</v>
      </c>
      <c r="H121" s="64">
        <f t="shared" si="79"/>
        <v>0</v>
      </c>
    </row>
    <row r="122" spans="1:8">
      <c r="A122" s="87" t="s">
        <v>566</v>
      </c>
      <c r="B122" s="87" t="s">
        <v>565</v>
      </c>
      <c r="C122" s="88">
        <v>4442</v>
      </c>
      <c r="D122" s="14" t="str">
        <f t="shared" si="77"/>
        <v>Marktwertanpassungen Beteiligungen</v>
      </c>
      <c r="E122" s="64">
        <f t="shared" si="72"/>
        <v>0</v>
      </c>
      <c r="F122" s="64">
        <f t="shared" si="73"/>
        <v>0</v>
      </c>
      <c r="G122" s="64">
        <f t="shared" si="78"/>
        <v>0</v>
      </c>
      <c r="H122" s="64">
        <f t="shared" si="79"/>
        <v>0</v>
      </c>
    </row>
    <row r="123" spans="1:8">
      <c r="A123" s="87" t="s">
        <v>566</v>
      </c>
      <c r="B123" s="87" t="s">
        <v>565</v>
      </c>
      <c r="C123" s="88">
        <v>4443</v>
      </c>
      <c r="D123" s="14" t="str">
        <f t="shared" si="77"/>
        <v>Marktwertanpassungen Liegenschaften</v>
      </c>
      <c r="E123" s="64">
        <f t="shared" si="72"/>
        <v>0</v>
      </c>
      <c r="F123" s="64">
        <f t="shared" si="73"/>
        <v>0</v>
      </c>
      <c r="G123" s="64">
        <f t="shared" si="78"/>
        <v>0</v>
      </c>
      <c r="H123" s="64">
        <f t="shared" si="79"/>
        <v>0</v>
      </c>
    </row>
    <row r="124" spans="1:8">
      <c r="A124" s="87" t="s">
        <v>566</v>
      </c>
      <c r="B124" s="87" t="s">
        <v>565</v>
      </c>
      <c r="C124" s="88">
        <v>4449</v>
      </c>
      <c r="D124" s="14" t="str">
        <f t="shared" si="77"/>
        <v>Marktwertanpassungen übrige Sachanlagen</v>
      </c>
      <c r="E124" s="64">
        <f t="shared" si="72"/>
        <v>0</v>
      </c>
      <c r="F124" s="64">
        <f t="shared" si="73"/>
        <v>0</v>
      </c>
      <c r="G124" s="64">
        <f t="shared" si="78"/>
        <v>0</v>
      </c>
      <c r="H124" s="64">
        <f t="shared" si="79"/>
        <v>0</v>
      </c>
    </row>
    <row r="125" spans="1:8" ht="10.5">
      <c r="D125" s="16" t="s">
        <v>646</v>
      </c>
      <c r="H125" s="21">
        <f>SUM(H111:H124)</f>
        <v>0</v>
      </c>
    </row>
    <row r="126" spans="1:8">
      <c r="D126" s="14" t="str">
        <f t="shared" ref="D126:D140" si="80">IF(C126&lt;&gt;"",VLOOKUP(VALUE(C126),Sachgruppen,2,0),"")</f>
        <v/>
      </c>
    </row>
    <row r="127" spans="1:8" ht="10.5">
      <c r="D127" s="58" t="s">
        <v>647</v>
      </c>
      <c r="E127" s="59"/>
      <c r="F127" s="59"/>
      <c r="G127" s="59"/>
      <c r="H127" s="56">
        <f>SUM(H108,H125)</f>
        <v>0</v>
      </c>
    </row>
    <row r="128" spans="1:8">
      <c r="D128" s="14" t="str">
        <f t="shared" si="80"/>
        <v/>
      </c>
    </row>
    <row r="129" spans="1:8" ht="13">
      <c r="D129" s="17" t="s">
        <v>569</v>
      </c>
    </row>
    <row r="130" spans="1:8">
      <c r="A130" s="87" t="s">
        <v>567</v>
      </c>
      <c r="B130" s="87" t="s">
        <v>568</v>
      </c>
      <c r="C130" s="88">
        <v>1011</v>
      </c>
      <c r="D130" s="14" t="str">
        <f t="shared" si="80"/>
        <v>Kontokorrente mit Dritten</v>
      </c>
      <c r="E130" s="64">
        <f t="shared" ref="E130:E138" si="81">IF($C130&lt;&gt;"",VLOOKUP(VALUE($C130),Sachgruppen,3,0),"")</f>
        <v>0</v>
      </c>
      <c r="F130" s="64">
        <f t="shared" ref="F130:F138" si="82">IF($C130&lt;&gt;"",VLOOKUP(VALUE($C130),Sachgruppen,4,0),"")</f>
        <v>0</v>
      </c>
      <c r="G130" s="64">
        <f t="shared" si="60"/>
        <v>0</v>
      </c>
      <c r="H130" s="64">
        <f t="shared" si="61"/>
        <v>0</v>
      </c>
    </row>
    <row r="131" spans="1:8">
      <c r="A131" s="87" t="s">
        <v>566</v>
      </c>
      <c r="B131" s="87" t="s">
        <v>568</v>
      </c>
      <c r="C131" s="88">
        <v>2001</v>
      </c>
      <c r="D131" s="14" t="str">
        <f t="shared" si="80"/>
        <v>Kontokorrente mit Dritten</v>
      </c>
      <c r="E131" s="64">
        <f t="shared" si="81"/>
        <v>0</v>
      </c>
      <c r="F131" s="64">
        <f t="shared" si="82"/>
        <v>0</v>
      </c>
      <c r="G131" s="64">
        <f t="shared" si="60"/>
        <v>0</v>
      </c>
      <c r="H131" s="64">
        <f t="shared" si="61"/>
        <v>0</v>
      </c>
    </row>
    <row r="132" spans="1:8">
      <c r="A132" s="87" t="s">
        <v>566</v>
      </c>
      <c r="B132" s="87" t="s">
        <v>568</v>
      </c>
      <c r="C132" s="88">
        <v>201</v>
      </c>
      <c r="D132" s="14" t="str">
        <f t="shared" si="80"/>
        <v>Kurzfristige Finanzverbindlichkeiten</v>
      </c>
      <c r="E132" s="64">
        <f t="shared" si="81"/>
        <v>0</v>
      </c>
      <c r="F132" s="64">
        <f t="shared" si="82"/>
        <v>0</v>
      </c>
      <c r="G132" s="64">
        <f t="shared" si="60"/>
        <v>0</v>
      </c>
      <c r="H132" s="64">
        <f t="shared" si="61"/>
        <v>0</v>
      </c>
    </row>
    <row r="133" spans="1:8">
      <c r="A133" s="87" t="s">
        <v>566</v>
      </c>
      <c r="B133" s="87" t="s">
        <v>568</v>
      </c>
      <c r="C133" s="88">
        <v>2060</v>
      </c>
      <c r="D133" s="14" t="str">
        <f t="shared" si="80"/>
        <v>Hypotheken</v>
      </c>
      <c r="E133" s="64">
        <f t="shared" si="81"/>
        <v>0</v>
      </c>
      <c r="F133" s="64">
        <f t="shared" si="82"/>
        <v>0</v>
      </c>
      <c r="G133" s="64">
        <f t="shared" si="60"/>
        <v>0</v>
      </c>
      <c r="H133" s="64">
        <f t="shared" si="61"/>
        <v>0</v>
      </c>
    </row>
    <row r="134" spans="1:8">
      <c r="A134" s="87" t="s">
        <v>566</v>
      </c>
      <c r="B134" s="87" t="s">
        <v>568</v>
      </c>
      <c r="C134" s="88">
        <v>2062</v>
      </c>
      <c r="D134" s="14" t="str">
        <f t="shared" si="80"/>
        <v>Kassascheine</v>
      </c>
      <c r="E134" s="64">
        <f t="shared" si="81"/>
        <v>0</v>
      </c>
      <c r="F134" s="64">
        <f t="shared" si="82"/>
        <v>0</v>
      </c>
      <c r="G134" s="64">
        <f t="shared" si="60"/>
        <v>0</v>
      </c>
      <c r="H134" s="64">
        <f t="shared" si="61"/>
        <v>0</v>
      </c>
    </row>
    <row r="135" spans="1:8">
      <c r="A135" s="87" t="s">
        <v>566</v>
      </c>
      <c r="B135" s="87" t="s">
        <v>568</v>
      </c>
      <c r="C135" s="88">
        <v>2063</v>
      </c>
      <c r="D135" s="14" t="str">
        <f t="shared" si="80"/>
        <v>Anleihen</v>
      </c>
      <c r="E135" s="64">
        <f t="shared" si="81"/>
        <v>0</v>
      </c>
      <c r="F135" s="64">
        <f t="shared" si="82"/>
        <v>0</v>
      </c>
      <c r="G135" s="64">
        <f t="shared" si="60"/>
        <v>0</v>
      </c>
      <c r="H135" s="64">
        <f t="shared" si="61"/>
        <v>0</v>
      </c>
    </row>
    <row r="136" spans="1:8">
      <c r="A136" s="87" t="s">
        <v>566</v>
      </c>
      <c r="B136" s="87" t="s">
        <v>568</v>
      </c>
      <c r="C136" s="88">
        <v>2064</v>
      </c>
      <c r="D136" s="14" t="str">
        <f t="shared" si="80"/>
        <v>Darlehen, Schuldscheine</v>
      </c>
      <c r="E136" s="64">
        <f t="shared" si="81"/>
        <v>0</v>
      </c>
      <c r="F136" s="64">
        <f t="shared" si="82"/>
        <v>0</v>
      </c>
      <c r="G136" s="64">
        <f t="shared" si="60"/>
        <v>0</v>
      </c>
      <c r="H136" s="64">
        <f t="shared" si="61"/>
        <v>0</v>
      </c>
    </row>
    <row r="137" spans="1:8">
      <c r="A137" s="87" t="s">
        <v>566</v>
      </c>
      <c r="B137" s="87" t="s">
        <v>568</v>
      </c>
      <c r="C137" s="88">
        <v>2067</v>
      </c>
      <c r="D137" s="14" t="str">
        <f t="shared" si="80"/>
        <v>Leasingverträge</v>
      </c>
      <c r="E137" s="64">
        <f t="shared" si="81"/>
        <v>0</v>
      </c>
      <c r="F137" s="64">
        <f t="shared" si="82"/>
        <v>0</v>
      </c>
      <c r="G137" s="64">
        <f t="shared" si="60"/>
        <v>0</v>
      </c>
      <c r="H137" s="64">
        <f t="shared" si="61"/>
        <v>0</v>
      </c>
    </row>
    <row r="138" spans="1:8">
      <c r="A138" s="87" t="s">
        <v>566</v>
      </c>
      <c r="B138" s="87" t="s">
        <v>568</v>
      </c>
      <c r="C138" s="88">
        <v>2069</v>
      </c>
      <c r="D138" s="14" t="str">
        <f t="shared" si="80"/>
        <v>Übrige langfristige Finanzverbindlichkeiten</v>
      </c>
      <c r="E138" s="64">
        <f t="shared" si="81"/>
        <v>0</v>
      </c>
      <c r="F138" s="64">
        <f t="shared" si="82"/>
        <v>0</v>
      </c>
      <c r="G138" s="64">
        <f t="shared" si="60"/>
        <v>0</v>
      </c>
      <c r="H138" s="64">
        <f t="shared" si="61"/>
        <v>0</v>
      </c>
    </row>
    <row r="139" spans="1:8" ht="10.5">
      <c r="D139" s="58" t="s">
        <v>572</v>
      </c>
      <c r="E139" s="59"/>
      <c r="F139" s="59"/>
      <c r="G139" s="59"/>
      <c r="H139" s="56">
        <f>SUM(H130:H138)</f>
        <v>0</v>
      </c>
    </row>
    <row r="140" spans="1:8">
      <c r="D140" s="14" t="str">
        <f t="shared" si="80"/>
        <v/>
      </c>
    </row>
    <row r="141" spans="1:8" ht="10.5">
      <c r="D141" s="58" t="s">
        <v>827</v>
      </c>
      <c r="E141" s="59"/>
      <c r="F141" s="59"/>
      <c r="G141" s="59"/>
      <c r="H141" s="56">
        <f>SUM(H83,H127,H139)</f>
        <v>0</v>
      </c>
    </row>
    <row r="143" spans="1:8" ht="10.5">
      <c r="B143" s="87" t="s">
        <v>568</v>
      </c>
      <c r="C143" s="88">
        <v>100</v>
      </c>
      <c r="D143" s="14" t="str">
        <f t="shared" ref="D143" si="83">IF(C143&lt;&gt;"",VLOOKUP(VALUE(C143),Sachgruppen,2,0),"")</f>
        <v>Flüssige Mittel und kurzfristige Geldanlagen</v>
      </c>
      <c r="E143" s="64">
        <f>IF($C143&lt;&gt;"",VLOOKUP(VALUE($C143),Sachgruppen,3,0),"")</f>
        <v>0</v>
      </c>
      <c r="F143" s="64">
        <f>IF($C143&lt;&gt;"",VLOOKUP(VALUE($C143),Sachgruppen,4,0),"")</f>
        <v>0</v>
      </c>
      <c r="G143" s="64">
        <f t="shared" ref="G143" si="84">F143-E143</f>
        <v>0</v>
      </c>
      <c r="H143" s="89">
        <f t="shared" ref="H143" si="85">IF(A143="-",-G143,G143)</f>
        <v>0</v>
      </c>
    </row>
    <row r="144" spans="1:8" ht="10.5">
      <c r="D144" s="58" t="s">
        <v>650</v>
      </c>
      <c r="E144" s="59"/>
      <c r="F144" s="59"/>
      <c r="G144" s="138" t="str">
        <f>IF(H144&lt;&gt;"OK ","Differenz:","")</f>
        <v/>
      </c>
      <c r="H144" s="85" t="str">
        <f>IF(ROUND(H143,2)=ROUND(H141,2),"OK ",ROUND(H143,2)-ROUND(H141,2))</f>
        <v xml:space="preserve">OK </v>
      </c>
    </row>
  </sheetData>
  <sheetProtection sheet="1" objects="1" scenarios="1"/>
  <pageMargins left="0.70866141732283472" right="0.31496062992125984" top="0.59055118110236227" bottom="0.59055118110236227" header="0.31496062992125984" footer="0.31496062992125984"/>
  <pageSetup paperSize="9" scale="75" fitToHeight="0" orientation="landscape" r:id="rId1"/>
  <headerFooter>
    <oddHeader>&amp;LFinanzdepartement Kanton Luzern&amp;RHandbuch Finanzhaushalt der Gemeinden
&amp;"-,Fett"Geldflussrechnung - Vorlage (Jahresrechnung)</oddHeader>
    <oddFooter>&amp;L&amp;8Version 1.1 (Stand 11.04.2023)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6"/>
  <sheetViews>
    <sheetView zoomScaleNormal="100" workbookViewId="0">
      <pane ySplit="3" topLeftCell="A4" activePane="bottomLeft" state="frozen"/>
      <selection activeCell="A20" sqref="A20"/>
      <selection pane="bottomLeft" activeCell="A2" sqref="A2"/>
    </sheetView>
  </sheetViews>
  <sheetFormatPr baseColWidth="10" defaultColWidth="11" defaultRowHeight="10"/>
  <cols>
    <col min="1" max="1" width="2.75" style="7" bestFit="1" customWidth="1"/>
    <col min="2" max="2" width="7.75" style="7" bestFit="1" customWidth="1"/>
    <col min="3" max="3" width="9.58203125" style="4" customWidth="1"/>
    <col min="4" max="4" width="47.08203125" style="5" bestFit="1" customWidth="1"/>
    <col min="5" max="16384" width="11" style="1"/>
  </cols>
  <sheetData>
    <row r="1" spans="1:4" ht="10.5">
      <c r="A1" s="2" t="s">
        <v>561</v>
      </c>
      <c r="B1" s="6"/>
      <c r="C1" s="3"/>
    </row>
    <row r="3" spans="1:4" ht="10.5">
      <c r="A3" s="90" t="s">
        <v>562</v>
      </c>
      <c r="B3" s="90" t="s">
        <v>560</v>
      </c>
      <c r="C3" s="91" t="s">
        <v>2</v>
      </c>
      <c r="D3" s="92" t="s">
        <v>1</v>
      </c>
    </row>
    <row r="4" spans="1:4">
      <c r="A4" s="93"/>
      <c r="B4" s="93" t="s">
        <v>563</v>
      </c>
      <c r="C4" s="94">
        <v>100</v>
      </c>
      <c r="D4" s="95" t="str">
        <f t="shared" ref="D4:D47" si="0">IF(C4&lt;&gt;"",VLOOKUP(VALUE(C4),Sachgruppen,2,0),"")</f>
        <v>Flüssige Mittel und kurzfristige Geldanlagen</v>
      </c>
    </row>
    <row r="5" spans="1:4">
      <c r="A5" s="96">
        <v>1</v>
      </c>
      <c r="B5" s="96">
        <v>1</v>
      </c>
      <c r="C5" s="97">
        <v>1010</v>
      </c>
      <c r="D5" s="98" t="str">
        <f t="shared" si="0"/>
        <v>Forderungen aus Lieferungen und Leistungen gegenüber Dritten</v>
      </c>
    </row>
    <row r="6" spans="1:4">
      <c r="A6" s="96">
        <v>1</v>
      </c>
      <c r="B6" s="96">
        <v>3</v>
      </c>
      <c r="C6" s="97">
        <v>1011</v>
      </c>
      <c r="D6" s="98" t="str">
        <f t="shared" ref="D6:D7" si="1">IF(C6&lt;&gt;"",VLOOKUP(VALUE(C6),Sachgruppen,2,0),"")</f>
        <v>Kontokorrente mit Dritten</v>
      </c>
    </row>
    <row r="7" spans="1:4">
      <c r="A7" s="96">
        <v>1</v>
      </c>
      <c r="B7" s="96">
        <v>1</v>
      </c>
      <c r="C7" s="97">
        <v>1012</v>
      </c>
      <c r="D7" s="98" t="str">
        <f t="shared" si="1"/>
        <v>Steuerforderungen</v>
      </c>
    </row>
    <row r="8" spans="1:4">
      <c r="A8" s="96">
        <v>1</v>
      </c>
      <c r="B8" s="96">
        <v>1</v>
      </c>
      <c r="C8" s="97">
        <v>1013</v>
      </c>
      <c r="D8" s="98" t="str">
        <f t="shared" ref="D8:D11" si="2">IF(C8&lt;&gt;"",VLOOKUP(VALUE(C8),Sachgruppen,2,0),"")</f>
        <v>Anzahlungen an Dritte</v>
      </c>
    </row>
    <row r="9" spans="1:4">
      <c r="A9" s="96">
        <v>1</v>
      </c>
      <c r="B9" s="96">
        <v>1</v>
      </c>
      <c r="C9" s="97">
        <v>1014</v>
      </c>
      <c r="D9" s="98" t="str">
        <f t="shared" si="2"/>
        <v>Transferforderungen</v>
      </c>
    </row>
    <row r="10" spans="1:4">
      <c r="A10" s="96">
        <v>1</v>
      </c>
      <c r="B10" s="96">
        <v>1</v>
      </c>
      <c r="C10" s="97">
        <v>1015</v>
      </c>
      <c r="D10" s="98" t="str">
        <f t="shared" si="2"/>
        <v>Interne Kontokorrente</v>
      </c>
    </row>
    <row r="11" spans="1:4">
      <c r="A11" s="96">
        <v>1</v>
      </c>
      <c r="B11" s="96">
        <v>1</v>
      </c>
      <c r="C11" s="97">
        <v>1016</v>
      </c>
      <c r="D11" s="98" t="str">
        <f t="shared" si="2"/>
        <v>Vorschüsse für vorläufige Verwaltungsausgaben</v>
      </c>
    </row>
    <row r="12" spans="1:4">
      <c r="A12" s="96">
        <v>1</v>
      </c>
      <c r="B12" s="96">
        <v>1</v>
      </c>
      <c r="C12" s="97">
        <v>1019</v>
      </c>
      <c r="D12" s="98" t="str">
        <f t="shared" ref="D12" si="3">IF(C12&lt;&gt;"",VLOOKUP(VALUE(C12),Sachgruppen,2,0),"")</f>
        <v>Übrige Forderungen</v>
      </c>
    </row>
    <row r="13" spans="1:4">
      <c r="A13" s="96">
        <v>1</v>
      </c>
      <c r="B13" s="96">
        <v>2</v>
      </c>
      <c r="C13" s="99">
        <v>102</v>
      </c>
      <c r="D13" s="98" t="str">
        <f t="shared" si="0"/>
        <v>Kurzfristige Finanzanlagen</v>
      </c>
    </row>
    <row r="14" spans="1:4">
      <c r="A14" s="96">
        <v>1</v>
      </c>
      <c r="B14" s="96">
        <v>1</v>
      </c>
      <c r="C14" s="99">
        <v>1040</v>
      </c>
      <c r="D14" s="98" t="str">
        <f t="shared" ref="D14:D20" si="4">IF(C14&lt;&gt;"",VLOOKUP(VALUE(C14),Sachgruppen,2,0),"")</f>
        <v>Personalaufwand</v>
      </c>
    </row>
    <row r="15" spans="1:4">
      <c r="A15" s="96">
        <v>1</v>
      </c>
      <c r="B15" s="96">
        <v>1</v>
      </c>
      <c r="C15" s="99">
        <v>1041</v>
      </c>
      <c r="D15" s="98" t="str">
        <f t="shared" si="4"/>
        <v>Sach- und übriger Betriebsaufwand</v>
      </c>
    </row>
    <row r="16" spans="1:4">
      <c r="A16" s="96">
        <v>1</v>
      </c>
      <c r="B16" s="96">
        <v>1</v>
      </c>
      <c r="C16" s="99">
        <v>1043</v>
      </c>
      <c r="D16" s="98" t="str">
        <f t="shared" si="4"/>
        <v>Transfers der Erfolgsrechnung</v>
      </c>
    </row>
    <row r="17" spans="1:4">
      <c r="A17" s="96">
        <v>1</v>
      </c>
      <c r="B17" s="96">
        <v>1</v>
      </c>
      <c r="C17" s="99">
        <v>1044</v>
      </c>
      <c r="D17" s="98" t="str">
        <f t="shared" si="4"/>
        <v>Finanzaufwand / Finanzertrag</v>
      </c>
    </row>
    <row r="18" spans="1:4">
      <c r="A18" s="96">
        <v>1</v>
      </c>
      <c r="B18" s="96">
        <v>1</v>
      </c>
      <c r="C18" s="99">
        <v>1045</v>
      </c>
      <c r="D18" s="98" t="str">
        <f t="shared" si="4"/>
        <v>Übriger betrieblicher Ertrag</v>
      </c>
    </row>
    <row r="19" spans="1:4">
      <c r="A19" s="96">
        <v>1</v>
      </c>
      <c r="B19" s="96">
        <v>2</v>
      </c>
      <c r="C19" s="99">
        <v>1046</v>
      </c>
      <c r="D19" s="98" t="str">
        <f t="shared" si="4"/>
        <v>Aktive Rechnungsabgrenzungen Investitionsrechnung</v>
      </c>
    </row>
    <row r="20" spans="1:4">
      <c r="A20" s="96">
        <v>1</v>
      </c>
      <c r="B20" s="96">
        <v>1</v>
      </c>
      <c r="C20" s="99">
        <v>1049</v>
      </c>
      <c r="D20" s="98" t="str">
        <f t="shared" si="4"/>
        <v>Übrige aktive Rechnungsabgrenzungen Erfolgsrechnung</v>
      </c>
    </row>
    <row r="21" spans="1:4">
      <c r="A21" s="96">
        <v>1</v>
      </c>
      <c r="B21" s="96">
        <v>1</v>
      </c>
      <c r="C21" s="99">
        <v>106</v>
      </c>
      <c r="D21" s="98" t="str">
        <f t="shared" si="0"/>
        <v>Vorräte und angefangene Arbeiten</v>
      </c>
    </row>
    <row r="22" spans="1:4">
      <c r="A22" s="96">
        <v>1</v>
      </c>
      <c r="B22" s="96">
        <v>2</v>
      </c>
      <c r="C22" s="99">
        <v>107</v>
      </c>
      <c r="D22" s="98" t="str">
        <f t="shared" si="0"/>
        <v>Finanzanlagen</v>
      </c>
    </row>
    <row r="23" spans="1:4">
      <c r="A23" s="96">
        <v>1</v>
      </c>
      <c r="B23" s="96">
        <v>2</v>
      </c>
      <c r="C23" s="99">
        <v>108</v>
      </c>
      <c r="D23" s="98" t="str">
        <f t="shared" si="0"/>
        <v>Sachanlagen FV</v>
      </c>
    </row>
    <row r="24" spans="1:4">
      <c r="A24" s="96">
        <v>1</v>
      </c>
      <c r="B24" s="96">
        <v>1</v>
      </c>
      <c r="C24" s="99">
        <v>109</v>
      </c>
      <c r="D24" s="98" t="str">
        <f t="shared" si="0"/>
        <v>Forderungen gegenüber Spezialfinanzierungen und Fonds im Fremdkapital</v>
      </c>
    </row>
    <row r="25" spans="1:4">
      <c r="A25" s="100">
        <v>1</v>
      </c>
      <c r="B25" s="100">
        <v>2</v>
      </c>
      <c r="C25" s="101">
        <v>14</v>
      </c>
      <c r="D25" s="102" t="str">
        <f t="shared" si="0"/>
        <v>Verwaltungsvermögen</v>
      </c>
    </row>
    <row r="26" spans="1:4">
      <c r="A26" s="103">
        <v>1</v>
      </c>
      <c r="B26" s="103">
        <v>1</v>
      </c>
      <c r="C26" s="106">
        <v>2000</v>
      </c>
      <c r="D26" s="105" t="str">
        <f t="shared" si="0"/>
        <v>Laufende Verbindlichkeiten aus Lieferungen und Leistungen von Dritten</v>
      </c>
    </row>
    <row r="27" spans="1:4">
      <c r="A27" s="96">
        <v>1</v>
      </c>
      <c r="B27" s="96">
        <v>3</v>
      </c>
      <c r="C27" s="97">
        <v>2001</v>
      </c>
      <c r="D27" s="98" t="str">
        <f t="shared" ref="D27:D28" si="5">IF(C27&lt;&gt;"",VLOOKUP(VALUE(C27),Sachgruppen,2,0),"")</f>
        <v>Kontokorrente mit Dritten</v>
      </c>
    </row>
    <row r="28" spans="1:4">
      <c r="A28" s="96">
        <v>1</v>
      </c>
      <c r="B28" s="96">
        <v>1</v>
      </c>
      <c r="C28" s="97">
        <v>2002</v>
      </c>
      <c r="D28" s="98" t="str">
        <f t="shared" si="5"/>
        <v>Steuern</v>
      </c>
    </row>
    <row r="29" spans="1:4">
      <c r="A29" s="96">
        <v>1</v>
      </c>
      <c r="B29" s="96">
        <v>1</v>
      </c>
      <c r="C29" s="97">
        <v>2003</v>
      </c>
      <c r="D29" s="98" t="str">
        <f t="shared" ref="D29:D32" si="6">IF(C29&lt;&gt;"",VLOOKUP(VALUE(C29),Sachgruppen,2,0),"")</f>
        <v>Erhaltene Anzahlungen von Dritten</v>
      </c>
    </row>
    <row r="30" spans="1:4">
      <c r="A30" s="96">
        <v>1</v>
      </c>
      <c r="B30" s="96">
        <v>1</v>
      </c>
      <c r="C30" s="97">
        <v>2004</v>
      </c>
      <c r="D30" s="98" t="str">
        <f t="shared" si="6"/>
        <v>Transfer-Verbindlichkeiten</v>
      </c>
    </row>
    <row r="31" spans="1:4">
      <c r="A31" s="96">
        <v>1</v>
      </c>
      <c r="B31" s="96">
        <v>1</v>
      </c>
      <c r="C31" s="97">
        <v>2005</v>
      </c>
      <c r="D31" s="98" t="str">
        <f t="shared" si="6"/>
        <v>Interne Kontokorrente</v>
      </c>
    </row>
    <row r="32" spans="1:4">
      <c r="A32" s="96">
        <v>1</v>
      </c>
      <c r="B32" s="96">
        <v>1</v>
      </c>
      <c r="C32" s="97">
        <v>2006</v>
      </c>
      <c r="D32" s="98" t="str">
        <f t="shared" si="6"/>
        <v>Depotgelder und Kautionen</v>
      </c>
    </row>
    <row r="33" spans="1:4">
      <c r="A33" s="96">
        <v>1</v>
      </c>
      <c r="B33" s="96">
        <v>1</v>
      </c>
      <c r="C33" s="97">
        <v>2009</v>
      </c>
      <c r="D33" s="98" t="str">
        <f t="shared" ref="D33" si="7">IF(C33&lt;&gt;"",VLOOKUP(VALUE(C33),Sachgruppen,2,0),"")</f>
        <v>Übrige laufende Verpflichtungen</v>
      </c>
    </row>
    <row r="34" spans="1:4">
      <c r="A34" s="96">
        <v>1</v>
      </c>
      <c r="B34" s="96">
        <v>3</v>
      </c>
      <c r="C34" s="99">
        <v>201</v>
      </c>
      <c r="D34" s="98" t="str">
        <f t="shared" si="0"/>
        <v>Kurzfristige Finanzverbindlichkeiten</v>
      </c>
    </row>
    <row r="35" spans="1:4">
      <c r="A35" s="96">
        <v>1</v>
      </c>
      <c r="B35" s="96">
        <v>1</v>
      </c>
      <c r="C35" s="99">
        <v>2040</v>
      </c>
      <c r="D35" s="98" t="str">
        <f t="shared" si="0"/>
        <v>Personalaufwand</v>
      </c>
    </row>
    <row r="36" spans="1:4">
      <c r="A36" s="96">
        <v>1</v>
      </c>
      <c r="B36" s="96">
        <v>1</v>
      </c>
      <c r="C36" s="99">
        <v>2041</v>
      </c>
      <c r="D36" s="98" t="str">
        <f t="shared" si="0"/>
        <v>Sach- und übriger Betriebsaufwand</v>
      </c>
    </row>
    <row r="37" spans="1:4">
      <c r="A37" s="96">
        <v>1</v>
      </c>
      <c r="B37" s="96">
        <v>1</v>
      </c>
      <c r="C37" s="99">
        <v>2043</v>
      </c>
      <c r="D37" s="98" t="str">
        <f t="shared" si="0"/>
        <v>Transfers der Erfolgsrechnung</v>
      </c>
    </row>
    <row r="38" spans="1:4">
      <c r="A38" s="96">
        <v>1</v>
      </c>
      <c r="B38" s="96">
        <v>1</v>
      </c>
      <c r="C38" s="99">
        <v>2044</v>
      </c>
      <c r="D38" s="98" t="str">
        <f t="shared" si="0"/>
        <v>Finanzaufwand / Finanzertrag</v>
      </c>
    </row>
    <row r="39" spans="1:4">
      <c r="A39" s="96">
        <v>1</v>
      </c>
      <c r="B39" s="96">
        <v>1</v>
      </c>
      <c r="C39" s="99">
        <v>2045</v>
      </c>
      <c r="D39" s="98" t="str">
        <f t="shared" si="0"/>
        <v>Übriger betrieblicher Ertrag</v>
      </c>
    </row>
    <row r="40" spans="1:4">
      <c r="A40" s="96">
        <v>1</v>
      </c>
      <c r="B40" s="96">
        <v>2</v>
      </c>
      <c r="C40" s="99">
        <v>2046</v>
      </c>
      <c r="D40" s="98" t="str">
        <f t="shared" si="0"/>
        <v>Passive Rechnungsabgrenzungen Investitionsrechnung</v>
      </c>
    </row>
    <row r="41" spans="1:4">
      <c r="A41" s="96">
        <v>1</v>
      </c>
      <c r="B41" s="96">
        <v>1</v>
      </c>
      <c r="C41" s="99">
        <v>2049</v>
      </c>
      <c r="D41" s="98" t="str">
        <f t="shared" si="0"/>
        <v>Übrige passive Rechnungsabgrenzungen Erfolgsrechnung</v>
      </c>
    </row>
    <row r="42" spans="1:4">
      <c r="A42" s="96">
        <v>1</v>
      </c>
      <c r="B42" s="96">
        <v>1</v>
      </c>
      <c r="C42" s="99">
        <v>2050</v>
      </c>
      <c r="D42" s="98" t="str">
        <f t="shared" si="0"/>
        <v>Kurzfristige Rückstellungen aus Mehrleistungen des Personals</v>
      </c>
    </row>
    <row r="43" spans="1:4">
      <c r="A43" s="96">
        <v>1</v>
      </c>
      <c r="B43" s="96">
        <v>1</v>
      </c>
      <c r="C43" s="99">
        <v>2051</v>
      </c>
      <c r="D43" s="98" t="str">
        <f t="shared" si="0"/>
        <v>Kurzfristige Rückstellungen für andere Ansprüche des Personals</v>
      </c>
    </row>
    <row r="44" spans="1:4">
      <c r="A44" s="96">
        <v>1</v>
      </c>
      <c r="B44" s="96">
        <v>1</v>
      </c>
      <c r="C44" s="99">
        <v>2052</v>
      </c>
      <c r="D44" s="98" t="str">
        <f t="shared" si="0"/>
        <v>Kurzfristige Rückstellungen für Prozesse</v>
      </c>
    </row>
    <row r="45" spans="1:4">
      <c r="A45" s="96">
        <v>1</v>
      </c>
      <c r="B45" s="96">
        <v>1</v>
      </c>
      <c r="C45" s="99">
        <v>2053</v>
      </c>
      <c r="D45" s="98" t="str">
        <f t="shared" si="0"/>
        <v>Kurzfristige Rückstellungen für nicht versicherte Schäden</v>
      </c>
    </row>
    <row r="46" spans="1:4">
      <c r="A46" s="96">
        <v>1</v>
      </c>
      <c r="B46" s="96">
        <v>1</v>
      </c>
      <c r="C46" s="99">
        <v>2054</v>
      </c>
      <c r="D46" s="98" t="str">
        <f t="shared" si="0"/>
        <v>Kurzfristige Rückstellungen für Bürgschaften und Garantieleistungen</v>
      </c>
    </row>
    <row r="47" spans="1:4">
      <c r="A47" s="96">
        <v>1</v>
      </c>
      <c r="B47" s="96">
        <v>1</v>
      </c>
      <c r="C47" s="99">
        <v>2055</v>
      </c>
      <c r="D47" s="98" t="str">
        <f t="shared" si="0"/>
        <v>Kurzfristige Rückstellungen übrige betriebliche Tätigkeit</v>
      </c>
    </row>
    <row r="48" spans="1:4">
      <c r="A48" s="96">
        <v>1</v>
      </c>
      <c r="B48" s="96">
        <v>1</v>
      </c>
      <c r="C48" s="99">
        <v>2056</v>
      </c>
      <c r="D48" s="98" t="str">
        <f t="shared" ref="D48:D81" si="8">IF(C48&lt;&gt;"",VLOOKUP(VALUE(C48),Sachgruppen,2,0),"")</f>
        <v>Kurzfristige Rückstellungen für Vorsorgeverpflichtungen</v>
      </c>
    </row>
    <row r="49" spans="1:4">
      <c r="A49" s="96">
        <v>1</v>
      </c>
      <c r="B49" s="96">
        <v>1</v>
      </c>
      <c r="C49" s="99">
        <v>2057</v>
      </c>
      <c r="D49" s="98" t="str">
        <f t="shared" si="8"/>
        <v>Kurzfristige Rückstellungen für Finanzaufwand</v>
      </c>
    </row>
    <row r="50" spans="1:4">
      <c r="A50" s="96">
        <v>1</v>
      </c>
      <c r="B50" s="96">
        <v>2</v>
      </c>
      <c r="C50" s="99">
        <v>2058</v>
      </c>
      <c r="D50" s="98" t="str">
        <f t="shared" si="8"/>
        <v>Kurzfristige Rückstellungen der Investitionsrechnung</v>
      </c>
    </row>
    <row r="51" spans="1:4">
      <c r="A51" s="96">
        <v>1</v>
      </c>
      <c r="B51" s="96">
        <v>1</v>
      </c>
      <c r="C51" s="99">
        <v>2059</v>
      </c>
      <c r="D51" s="98" t="str">
        <f t="shared" si="8"/>
        <v>Übrige kurzfristige Rückstellungen</v>
      </c>
    </row>
    <row r="52" spans="1:4">
      <c r="A52" s="96">
        <v>1</v>
      </c>
      <c r="B52" s="96">
        <v>3</v>
      </c>
      <c r="C52" s="99">
        <v>2060</v>
      </c>
      <c r="D52" s="98" t="str">
        <f t="shared" si="8"/>
        <v>Hypotheken</v>
      </c>
    </row>
    <row r="53" spans="1:4">
      <c r="A53" s="96">
        <v>1</v>
      </c>
      <c r="B53" s="96">
        <v>3</v>
      </c>
      <c r="C53" s="99">
        <v>2062</v>
      </c>
      <c r="D53" s="98" t="str">
        <f t="shared" si="8"/>
        <v>Kassascheine</v>
      </c>
    </row>
    <row r="54" spans="1:4">
      <c r="A54" s="96">
        <v>1</v>
      </c>
      <c r="B54" s="96">
        <v>3</v>
      </c>
      <c r="C54" s="99">
        <v>2063</v>
      </c>
      <c r="D54" s="98" t="str">
        <f t="shared" si="8"/>
        <v>Anleihen</v>
      </c>
    </row>
    <row r="55" spans="1:4">
      <c r="A55" s="96">
        <v>1</v>
      </c>
      <c r="B55" s="96">
        <v>3</v>
      </c>
      <c r="C55" s="99">
        <v>2064</v>
      </c>
      <c r="D55" s="98" t="str">
        <f t="shared" si="8"/>
        <v>Darlehen, Schuldscheine</v>
      </c>
    </row>
    <row r="56" spans="1:4">
      <c r="A56" s="96">
        <v>1</v>
      </c>
      <c r="B56" s="96">
        <v>3</v>
      </c>
      <c r="C56" s="99">
        <v>2067</v>
      </c>
      <c r="D56" s="98" t="str">
        <f t="shared" si="8"/>
        <v>Leasingverträge</v>
      </c>
    </row>
    <row r="57" spans="1:4">
      <c r="A57" s="96">
        <v>1</v>
      </c>
      <c r="B57" s="96">
        <v>2</v>
      </c>
      <c r="C57" s="99">
        <v>2068</v>
      </c>
      <c r="D57" s="98" t="str">
        <f t="shared" si="8"/>
        <v>Überschuss Anschlussgebühren</v>
      </c>
    </row>
    <row r="58" spans="1:4">
      <c r="A58" s="96">
        <v>1</v>
      </c>
      <c r="B58" s="96">
        <v>3</v>
      </c>
      <c r="C58" s="99">
        <v>2069</v>
      </c>
      <c r="D58" s="98" t="str">
        <f t="shared" si="8"/>
        <v>Übrige langfristige Finanzverbindlichkeiten</v>
      </c>
    </row>
    <row r="59" spans="1:4">
      <c r="A59" s="96">
        <v>1</v>
      </c>
      <c r="B59" s="96">
        <v>1</v>
      </c>
      <c r="C59" s="99">
        <v>2081</v>
      </c>
      <c r="D59" s="98" t="str">
        <f t="shared" si="8"/>
        <v>Rückstellungen für langfristige Ansprüche des Personals</v>
      </c>
    </row>
    <row r="60" spans="1:4">
      <c r="A60" s="96">
        <v>1</v>
      </c>
      <c r="B60" s="96">
        <v>1</v>
      </c>
      <c r="C60" s="99">
        <v>2082</v>
      </c>
      <c r="D60" s="98" t="str">
        <f t="shared" si="8"/>
        <v>Langfristige Rückstellungen für Prozesse</v>
      </c>
    </row>
    <row r="61" spans="1:4">
      <c r="A61" s="96">
        <v>1</v>
      </c>
      <c r="B61" s="96">
        <v>1</v>
      </c>
      <c r="C61" s="99">
        <v>2083</v>
      </c>
      <c r="D61" s="98" t="str">
        <f t="shared" si="8"/>
        <v>Langfristige Rückstellungen für nicht versicherte Schäden</v>
      </c>
    </row>
    <row r="62" spans="1:4">
      <c r="A62" s="96">
        <v>1</v>
      </c>
      <c r="B62" s="96">
        <v>1</v>
      </c>
      <c r="C62" s="99">
        <v>2084</v>
      </c>
      <c r="D62" s="98" t="str">
        <f t="shared" si="8"/>
        <v>Langfristige Rückstellungen für Bürgschaften und Garantieleistungen</v>
      </c>
    </row>
    <row r="63" spans="1:4">
      <c r="A63" s="96">
        <v>1</v>
      </c>
      <c r="B63" s="96">
        <v>1</v>
      </c>
      <c r="C63" s="99">
        <v>2085</v>
      </c>
      <c r="D63" s="98" t="str">
        <f t="shared" si="8"/>
        <v>Langfristige Rückstellungen aus übriger betrieblicher Tätigkeit</v>
      </c>
    </row>
    <row r="64" spans="1:4">
      <c r="A64" s="96">
        <v>1</v>
      </c>
      <c r="B64" s="96">
        <v>1</v>
      </c>
      <c r="C64" s="99">
        <v>2086</v>
      </c>
      <c r="D64" s="98" t="str">
        <f t="shared" si="8"/>
        <v>Langfristige Rückstellungen für Vorsorgeverpflichtungen</v>
      </c>
    </row>
    <row r="65" spans="1:4">
      <c r="A65" s="96">
        <v>1</v>
      </c>
      <c r="B65" s="96">
        <v>1</v>
      </c>
      <c r="C65" s="99">
        <v>2087</v>
      </c>
      <c r="D65" s="98" t="str">
        <f t="shared" si="8"/>
        <v>Langfristige Rückstellungen für Finanzaufwand</v>
      </c>
    </row>
    <row r="66" spans="1:4">
      <c r="A66" s="96">
        <v>1</v>
      </c>
      <c r="B66" s="96">
        <v>2</v>
      </c>
      <c r="C66" s="99">
        <v>2088</v>
      </c>
      <c r="D66" s="98" t="str">
        <f t="shared" si="8"/>
        <v>Langfristige Rückstellungen der Investitionsrechnung</v>
      </c>
    </row>
    <row r="67" spans="1:4">
      <c r="A67" s="96">
        <v>1</v>
      </c>
      <c r="B67" s="96">
        <v>1</v>
      </c>
      <c r="C67" s="99">
        <v>2089</v>
      </c>
      <c r="D67" s="98" t="str">
        <f t="shared" si="8"/>
        <v>Übrige langfristige Rückstellungen der Erfolgsrechnung</v>
      </c>
    </row>
    <row r="68" spans="1:4">
      <c r="A68" s="96">
        <v>1</v>
      </c>
      <c r="B68" s="96">
        <v>1</v>
      </c>
      <c r="C68" s="99">
        <v>209</v>
      </c>
      <c r="D68" s="98" t="str">
        <f t="shared" si="8"/>
        <v>Verbindlichkeiten gegenüber Spezialfinanzierungen und Fonds im Fremdkapital</v>
      </c>
    </row>
    <row r="69" spans="1:4">
      <c r="A69" s="100">
        <v>1</v>
      </c>
      <c r="B69" s="100">
        <v>1</v>
      </c>
      <c r="C69" s="101">
        <v>29</v>
      </c>
      <c r="D69" s="102" t="str">
        <f t="shared" si="8"/>
        <v>Eigenkapital</v>
      </c>
    </row>
    <row r="70" spans="1:4">
      <c r="A70" s="103"/>
      <c r="B70" s="103">
        <v>1</v>
      </c>
      <c r="C70" s="104">
        <v>30</v>
      </c>
      <c r="D70" s="105" t="str">
        <f t="shared" si="8"/>
        <v>Personalaufwand</v>
      </c>
    </row>
    <row r="71" spans="1:4">
      <c r="A71" s="96"/>
      <c r="B71" s="96">
        <v>1</v>
      </c>
      <c r="C71" s="99">
        <v>31</v>
      </c>
      <c r="D71" s="98" t="str">
        <f t="shared" si="8"/>
        <v>Sach- und übriger Betriebsaufwand</v>
      </c>
    </row>
    <row r="72" spans="1:4">
      <c r="A72" s="96">
        <v>1</v>
      </c>
      <c r="B72" s="96">
        <v>1</v>
      </c>
      <c r="C72" s="99">
        <v>330</v>
      </c>
      <c r="D72" s="98" t="str">
        <f t="shared" si="8"/>
        <v>Abschreibungen Sachanlagen Verwaltungsvermögen</v>
      </c>
    </row>
    <row r="73" spans="1:4">
      <c r="A73" s="96">
        <v>1</v>
      </c>
      <c r="B73" s="96">
        <v>1</v>
      </c>
      <c r="C73" s="99">
        <v>332</v>
      </c>
      <c r="D73" s="98" t="str">
        <f t="shared" si="8"/>
        <v>Abschreibungen Immaterielle Anlagen</v>
      </c>
    </row>
    <row r="74" spans="1:4">
      <c r="A74" s="96"/>
      <c r="B74" s="96">
        <v>1</v>
      </c>
      <c r="C74" s="99">
        <v>340</v>
      </c>
      <c r="D74" s="98" t="str">
        <f t="shared" si="8"/>
        <v>Zinsaufwand</v>
      </c>
    </row>
    <row r="75" spans="1:4">
      <c r="A75" s="96">
        <v>1</v>
      </c>
      <c r="B75" s="96">
        <v>1</v>
      </c>
      <c r="C75" s="99">
        <v>3410</v>
      </c>
      <c r="D75" s="98" t="str">
        <f t="shared" si="8"/>
        <v>Realisierte Kursverluste auf Finanzanlagen FV</v>
      </c>
    </row>
    <row r="76" spans="1:4">
      <c r="A76" s="96">
        <v>1</v>
      </c>
      <c r="B76" s="96">
        <v>1</v>
      </c>
      <c r="C76" s="99">
        <v>3411</v>
      </c>
      <c r="D76" s="98" t="str">
        <f t="shared" si="8"/>
        <v>Realisierte Verluste auf Sachanlagen FV</v>
      </c>
    </row>
    <row r="77" spans="1:4">
      <c r="A77" s="96"/>
      <c r="B77" s="96">
        <v>1</v>
      </c>
      <c r="C77" s="99">
        <v>3419</v>
      </c>
      <c r="D77" s="98" t="str">
        <f t="shared" si="8"/>
        <v>Kursverluste Fremdwährungen</v>
      </c>
    </row>
    <row r="78" spans="1:4">
      <c r="A78" s="96"/>
      <c r="B78" s="96">
        <v>1</v>
      </c>
      <c r="C78" s="99">
        <v>342</v>
      </c>
      <c r="D78" s="98" t="str">
        <f t="shared" si="8"/>
        <v>Kapitalbeschaffungs- und Verwaltungskosten</v>
      </c>
    </row>
    <row r="79" spans="1:4">
      <c r="A79" s="96"/>
      <c r="B79" s="96">
        <v>1</v>
      </c>
      <c r="C79" s="99">
        <v>343</v>
      </c>
      <c r="D79" s="98" t="str">
        <f t="shared" si="8"/>
        <v>Liegenschaftsaufwand Finanzvermögen</v>
      </c>
    </row>
    <row r="80" spans="1:4">
      <c r="A80" s="96">
        <v>1</v>
      </c>
      <c r="B80" s="96">
        <v>1</v>
      </c>
      <c r="C80" s="99">
        <v>3440</v>
      </c>
      <c r="D80" s="98" t="str">
        <f t="shared" si="8"/>
        <v>Wertberichtigungen Finanzanlagen FV</v>
      </c>
    </row>
    <row r="81" spans="1:4">
      <c r="A81" s="96">
        <v>1</v>
      </c>
      <c r="B81" s="96">
        <v>1</v>
      </c>
      <c r="C81" s="99">
        <v>3441</v>
      </c>
      <c r="D81" s="98" t="str">
        <f t="shared" si="8"/>
        <v>Wertberichtigungen Sachanlagen FV</v>
      </c>
    </row>
    <row r="82" spans="1:4">
      <c r="A82" s="96"/>
      <c r="B82" s="96">
        <v>1</v>
      </c>
      <c r="C82" s="99">
        <v>349</v>
      </c>
      <c r="D82" s="98" t="str">
        <f t="shared" ref="D82:D131" si="9">IF(C82&lt;&gt;"",VLOOKUP(VALUE(C82),Sachgruppen,2,0),"")</f>
        <v>Verschiedener Finanzaufwand</v>
      </c>
    </row>
    <row r="83" spans="1:4">
      <c r="A83" s="96">
        <v>1</v>
      </c>
      <c r="B83" s="96">
        <v>1</v>
      </c>
      <c r="C83" s="99">
        <v>35</v>
      </c>
      <c r="D83" s="98" t="str">
        <f t="shared" si="9"/>
        <v>Einlagen in Fonds und Spezialfinanzierungen</v>
      </c>
    </row>
    <row r="84" spans="1:4">
      <c r="A84" s="96"/>
      <c r="B84" s="96">
        <v>1</v>
      </c>
      <c r="C84" s="99">
        <v>360</v>
      </c>
      <c r="D84" s="98" t="str">
        <f t="shared" si="9"/>
        <v>Ertragsanteile an Dritte</v>
      </c>
    </row>
    <row r="85" spans="1:4">
      <c r="A85" s="96"/>
      <c r="B85" s="96">
        <v>1</v>
      </c>
      <c r="C85" s="99">
        <v>361</v>
      </c>
      <c r="D85" s="98" t="str">
        <f t="shared" si="9"/>
        <v>Entschädigungen an Gemeinwesen</v>
      </c>
    </row>
    <row r="86" spans="1:4">
      <c r="A86" s="96"/>
      <c r="B86" s="96">
        <v>1</v>
      </c>
      <c r="C86" s="99">
        <v>362</v>
      </c>
      <c r="D86" s="98" t="str">
        <f t="shared" si="9"/>
        <v>Finanzausgleich</v>
      </c>
    </row>
    <row r="87" spans="1:4">
      <c r="A87" s="96"/>
      <c r="B87" s="96">
        <v>1</v>
      </c>
      <c r="C87" s="99">
        <v>363</v>
      </c>
      <c r="D87" s="98" t="str">
        <f t="shared" si="9"/>
        <v>Beiträge an Gemeinwesen und Dritte inkl. Förderbeiträge</v>
      </c>
    </row>
    <row r="88" spans="1:4">
      <c r="A88" s="96">
        <v>1</v>
      </c>
      <c r="B88" s="96">
        <v>1</v>
      </c>
      <c r="C88" s="99">
        <v>364</v>
      </c>
      <c r="D88" s="98" t="str">
        <f t="shared" si="9"/>
        <v>Wertberichtigungen Darlehen VV</v>
      </c>
    </row>
    <row r="89" spans="1:4">
      <c r="A89" s="96">
        <v>1</v>
      </c>
      <c r="B89" s="96">
        <v>1</v>
      </c>
      <c r="C89" s="99">
        <v>365</v>
      </c>
      <c r="D89" s="98" t="str">
        <f t="shared" si="9"/>
        <v>Wertberichtigungen Beteiligungen VV</v>
      </c>
    </row>
    <row r="90" spans="1:4">
      <c r="A90" s="96">
        <v>1</v>
      </c>
      <c r="B90" s="96">
        <v>1</v>
      </c>
      <c r="C90" s="99">
        <v>366</v>
      </c>
      <c r="D90" s="98" t="str">
        <f t="shared" si="9"/>
        <v>Abschreibungen Investitionsbeiträge</v>
      </c>
    </row>
    <row r="91" spans="1:4">
      <c r="A91" s="96"/>
      <c r="B91" s="96">
        <v>1</v>
      </c>
      <c r="C91" s="99">
        <v>369</v>
      </c>
      <c r="D91" s="98" t="str">
        <f t="shared" si="9"/>
        <v>Verschiedener Transferaufwand</v>
      </c>
    </row>
    <row r="92" spans="1:4">
      <c r="A92" s="96"/>
      <c r="B92" s="96">
        <v>1</v>
      </c>
      <c r="C92" s="99">
        <v>37</v>
      </c>
      <c r="D92" s="98" t="str">
        <f t="shared" si="9"/>
        <v>Durchlaufende Beiträge</v>
      </c>
    </row>
    <row r="93" spans="1:4">
      <c r="A93" s="96"/>
      <c r="B93" s="96">
        <v>1</v>
      </c>
      <c r="C93" s="99">
        <v>380</v>
      </c>
      <c r="D93" s="98" t="str">
        <f t="shared" si="9"/>
        <v>Ausserordentlicher Personalaufwand</v>
      </c>
    </row>
    <row r="94" spans="1:4">
      <c r="A94" s="96"/>
      <c r="B94" s="96">
        <v>1</v>
      </c>
      <c r="C94" s="99">
        <v>381</v>
      </c>
      <c r="D94" s="98" t="str">
        <f t="shared" si="9"/>
        <v>Ausserordentlicher Sach- und Betriebsaufwand</v>
      </c>
    </row>
    <row r="95" spans="1:4">
      <c r="A95" s="96"/>
      <c r="B95" s="96">
        <v>1</v>
      </c>
      <c r="C95" s="99">
        <v>3840</v>
      </c>
      <c r="D95" s="98" t="str">
        <f t="shared" si="9"/>
        <v>Geldwirksamer ausserordentlicher Finanzaufwand</v>
      </c>
    </row>
    <row r="96" spans="1:4">
      <c r="A96" s="96">
        <v>1</v>
      </c>
      <c r="B96" s="96">
        <v>1</v>
      </c>
      <c r="C96" s="99">
        <v>3841</v>
      </c>
      <c r="D96" s="98" t="str">
        <f t="shared" si="9"/>
        <v>Buchwirksamer ausserordentlicher Finanzaufwand, a.o. Wertberichtigungen</v>
      </c>
    </row>
    <row r="97" spans="1:4">
      <c r="A97" s="96"/>
      <c r="B97" s="96">
        <v>1</v>
      </c>
      <c r="C97" s="99">
        <v>386</v>
      </c>
      <c r="D97" s="98" t="str">
        <f t="shared" si="9"/>
        <v>Ausserordentlicher Transferaufwand</v>
      </c>
    </row>
    <row r="98" spans="1:4">
      <c r="A98" s="96">
        <v>1</v>
      </c>
      <c r="B98" s="96">
        <v>1</v>
      </c>
      <c r="C98" s="99">
        <v>387</v>
      </c>
      <c r="D98" s="98" t="str">
        <f t="shared" si="9"/>
        <v>Ausserplanmässige Wertberichtigungen</v>
      </c>
    </row>
    <row r="99" spans="1:4">
      <c r="A99" s="96">
        <v>1</v>
      </c>
      <c r="B99" s="96">
        <v>1</v>
      </c>
      <c r="C99" s="99">
        <v>389</v>
      </c>
      <c r="D99" s="98" t="str">
        <f t="shared" si="9"/>
        <v>Zins und Amortisation Pensionskassenverpflichtungen</v>
      </c>
    </row>
    <row r="100" spans="1:4">
      <c r="A100" s="100">
        <v>1</v>
      </c>
      <c r="B100" s="100">
        <v>1</v>
      </c>
      <c r="C100" s="101">
        <v>39</v>
      </c>
      <c r="D100" s="102" t="str">
        <f t="shared" si="9"/>
        <v>Interne Verrechnungen und Umlagen</v>
      </c>
    </row>
    <row r="101" spans="1:4">
      <c r="A101" s="103"/>
      <c r="B101" s="103">
        <v>1</v>
      </c>
      <c r="C101" s="104">
        <v>40</v>
      </c>
      <c r="D101" s="105" t="str">
        <f t="shared" si="9"/>
        <v>Fiskalertrag</v>
      </c>
    </row>
    <row r="102" spans="1:4">
      <c r="A102" s="96"/>
      <c r="B102" s="96">
        <v>1</v>
      </c>
      <c r="C102" s="99">
        <v>41</v>
      </c>
      <c r="D102" s="98" t="str">
        <f t="shared" si="9"/>
        <v>Regalien und Konzessionen</v>
      </c>
    </row>
    <row r="103" spans="1:4">
      <c r="A103" s="96"/>
      <c r="B103" s="96">
        <v>1</v>
      </c>
      <c r="C103" s="99">
        <v>42</v>
      </c>
      <c r="D103" s="98" t="str">
        <f t="shared" si="9"/>
        <v>Entgelte</v>
      </c>
    </row>
    <row r="104" spans="1:4">
      <c r="A104" s="96"/>
      <c r="B104" s="96">
        <v>1</v>
      </c>
      <c r="C104" s="99">
        <v>430</v>
      </c>
      <c r="D104" s="98" t="str">
        <f t="shared" si="9"/>
        <v>Verschiedene betriebliche Erträge</v>
      </c>
    </row>
    <row r="105" spans="1:4">
      <c r="A105" s="96">
        <v>1</v>
      </c>
      <c r="B105" s="96">
        <v>1</v>
      </c>
      <c r="C105" s="99">
        <v>431</v>
      </c>
      <c r="D105" s="98" t="str">
        <f t="shared" si="9"/>
        <v>Aktivierung Eigenleistungen</v>
      </c>
    </row>
    <row r="106" spans="1:4">
      <c r="A106" s="96">
        <v>1</v>
      </c>
      <c r="B106" s="96">
        <v>1</v>
      </c>
      <c r="C106" s="99">
        <v>432</v>
      </c>
      <c r="D106" s="98" t="str">
        <f t="shared" si="9"/>
        <v>Bestandesveränderungen</v>
      </c>
    </row>
    <row r="107" spans="1:4">
      <c r="A107" s="96"/>
      <c r="B107" s="96">
        <v>1</v>
      </c>
      <c r="C107" s="99">
        <v>439</v>
      </c>
      <c r="D107" s="98" t="str">
        <f t="shared" si="9"/>
        <v>Übriger Ertrag</v>
      </c>
    </row>
    <row r="108" spans="1:4">
      <c r="A108" s="96">
        <v>1</v>
      </c>
      <c r="B108" s="96">
        <v>1</v>
      </c>
      <c r="C108" s="99">
        <v>4391</v>
      </c>
      <c r="D108" s="98" t="str">
        <f t="shared" ref="D108" si="10">IF(C108&lt;&gt;"",VLOOKUP(VALUE(C108),Sachgruppen,2,0),"")</f>
        <v>Wertaufholung Sachanlagen und immaterielle Anlagen im VV</v>
      </c>
    </row>
    <row r="109" spans="1:4">
      <c r="A109" s="96"/>
      <c r="B109" s="96">
        <v>1</v>
      </c>
      <c r="C109" s="99">
        <v>440</v>
      </c>
      <c r="D109" s="98" t="str">
        <f t="shared" si="9"/>
        <v>Zinsertrag</v>
      </c>
    </row>
    <row r="110" spans="1:4">
      <c r="A110" s="96">
        <v>1</v>
      </c>
      <c r="B110" s="96">
        <v>1</v>
      </c>
      <c r="C110" s="99">
        <v>4410</v>
      </c>
      <c r="D110" s="98" t="str">
        <f t="shared" si="9"/>
        <v>Gewinne aus Verkäufen von Finanzanlagen FV</v>
      </c>
    </row>
    <row r="111" spans="1:4">
      <c r="A111" s="96">
        <v>1</v>
      </c>
      <c r="B111" s="96">
        <v>1</v>
      </c>
      <c r="C111" s="99">
        <v>4411</v>
      </c>
      <c r="D111" s="98" t="str">
        <f t="shared" si="9"/>
        <v>Gewinne aus Verkäufen von Sachanlagen FV</v>
      </c>
    </row>
    <row r="112" spans="1:4">
      <c r="A112" s="96">
        <v>1</v>
      </c>
      <c r="B112" s="96">
        <v>1</v>
      </c>
      <c r="C112" s="99">
        <v>4419</v>
      </c>
      <c r="D112" s="98" t="str">
        <f t="shared" si="9"/>
        <v>Übrige realisierte Gewinne aus Finanzvermögen</v>
      </c>
    </row>
    <row r="113" spans="1:4">
      <c r="A113" s="96"/>
      <c r="B113" s="96">
        <v>1</v>
      </c>
      <c r="C113" s="99">
        <v>442</v>
      </c>
      <c r="D113" s="98" t="str">
        <f t="shared" si="9"/>
        <v>Beteiligungsertrag FV</v>
      </c>
    </row>
    <row r="114" spans="1:4">
      <c r="A114" s="96"/>
      <c r="B114" s="96">
        <v>1</v>
      </c>
      <c r="C114" s="99">
        <v>443</v>
      </c>
      <c r="D114" s="98" t="str">
        <f t="shared" si="9"/>
        <v>Liegenschaftenertrag FV</v>
      </c>
    </row>
    <row r="115" spans="1:4">
      <c r="A115" s="96">
        <v>1</v>
      </c>
      <c r="B115" s="96">
        <v>1</v>
      </c>
      <c r="C115" s="99">
        <v>4440</v>
      </c>
      <c r="D115" s="98" t="str">
        <f t="shared" si="9"/>
        <v>Marktwertanpassungen Wertschriften</v>
      </c>
    </row>
    <row r="116" spans="1:4">
      <c r="A116" s="96">
        <v>1</v>
      </c>
      <c r="B116" s="96">
        <v>1</v>
      </c>
      <c r="C116" s="99">
        <v>4441</v>
      </c>
      <c r="D116" s="98" t="str">
        <f t="shared" si="9"/>
        <v>Marktwertanpassungen Darlehen</v>
      </c>
    </row>
    <row r="117" spans="1:4">
      <c r="A117" s="96">
        <v>1</v>
      </c>
      <c r="B117" s="96">
        <v>1</v>
      </c>
      <c r="C117" s="99">
        <v>4442</v>
      </c>
      <c r="D117" s="98" t="str">
        <f t="shared" si="9"/>
        <v>Marktwertanpassungen Beteiligungen</v>
      </c>
    </row>
    <row r="118" spans="1:4">
      <c r="A118" s="96">
        <v>1</v>
      </c>
      <c r="B118" s="96">
        <v>1</v>
      </c>
      <c r="C118" s="99">
        <v>4443</v>
      </c>
      <c r="D118" s="98" t="str">
        <f t="shared" si="9"/>
        <v>Marktwertanpassungen Liegenschaften</v>
      </c>
    </row>
    <row r="119" spans="1:4">
      <c r="A119" s="96">
        <v>1</v>
      </c>
      <c r="B119" s="96">
        <v>1</v>
      </c>
      <c r="C119" s="99">
        <v>4449</v>
      </c>
      <c r="D119" s="98" t="str">
        <f t="shared" si="9"/>
        <v>Marktwertanpassungen übrige Sachanlagen</v>
      </c>
    </row>
    <row r="120" spans="1:4">
      <c r="A120" s="96"/>
      <c r="B120" s="96">
        <v>1</v>
      </c>
      <c r="C120" s="99">
        <v>445</v>
      </c>
      <c r="D120" s="98" t="str">
        <f t="shared" si="9"/>
        <v>Finanzertrag aus Darlehen und Beteiligungen des VV</v>
      </c>
    </row>
    <row r="121" spans="1:4">
      <c r="A121" s="96"/>
      <c r="B121" s="96">
        <v>1</v>
      </c>
      <c r="C121" s="99">
        <v>446</v>
      </c>
      <c r="D121" s="98" t="str">
        <f t="shared" si="9"/>
        <v>Finanzertrag von öffentlichen Unternehmungen</v>
      </c>
    </row>
    <row r="122" spans="1:4">
      <c r="A122" s="96"/>
      <c r="B122" s="96">
        <v>1</v>
      </c>
      <c r="C122" s="99">
        <v>447</v>
      </c>
      <c r="D122" s="98" t="str">
        <f t="shared" si="9"/>
        <v>Liegenschaftenertrag VV</v>
      </c>
    </row>
    <row r="123" spans="1:4">
      <c r="A123" s="96"/>
      <c r="B123" s="96">
        <v>1</v>
      </c>
      <c r="C123" s="99">
        <v>448</v>
      </c>
      <c r="D123" s="98" t="str">
        <f t="shared" si="9"/>
        <v>Erträge von gemieteten Liegenschaften</v>
      </c>
    </row>
    <row r="124" spans="1:4">
      <c r="A124" s="96">
        <v>1</v>
      </c>
      <c r="B124" s="96">
        <v>1</v>
      </c>
      <c r="C124" s="99">
        <v>4490</v>
      </c>
      <c r="D124" s="98" t="str">
        <f t="shared" si="9"/>
        <v>Wertaufholung Sachanlagen und immaterielle Anlagen im VV</v>
      </c>
    </row>
    <row r="125" spans="1:4">
      <c r="A125" s="96">
        <v>1</v>
      </c>
      <c r="B125" s="96">
        <v>1</v>
      </c>
      <c r="C125" s="99">
        <v>4495</v>
      </c>
      <c r="D125" s="98" t="str">
        <f t="shared" si="9"/>
        <v>Übriger Finanzertrag geldunwirksam</v>
      </c>
    </row>
    <row r="126" spans="1:4">
      <c r="A126" s="96"/>
      <c r="B126" s="96">
        <v>1</v>
      </c>
      <c r="C126" s="99">
        <v>4499</v>
      </c>
      <c r="D126" s="98" t="str">
        <f t="shared" si="9"/>
        <v>Übriger Finanzertrag geldwirksam</v>
      </c>
    </row>
    <row r="127" spans="1:4">
      <c r="A127" s="96">
        <v>1</v>
      </c>
      <c r="B127" s="96">
        <v>1</v>
      </c>
      <c r="C127" s="99">
        <v>45</v>
      </c>
      <c r="D127" s="98" t="str">
        <f t="shared" si="9"/>
        <v>Entnahmen aus Fonds und Spezialfinanzierungen</v>
      </c>
    </row>
    <row r="128" spans="1:4">
      <c r="A128" s="96"/>
      <c r="B128" s="96">
        <v>1</v>
      </c>
      <c r="C128" s="99">
        <v>460</v>
      </c>
      <c r="D128" s="98" t="str">
        <f t="shared" si="9"/>
        <v>Ertragsanteile</v>
      </c>
    </row>
    <row r="129" spans="1:4">
      <c r="A129" s="96"/>
      <c r="B129" s="96">
        <v>1</v>
      </c>
      <c r="C129" s="99">
        <v>461</v>
      </c>
      <c r="D129" s="98" t="str">
        <f t="shared" si="9"/>
        <v>Entschädigungen von Gemeinwesen</v>
      </c>
    </row>
    <row r="130" spans="1:4">
      <c r="A130" s="96"/>
      <c r="B130" s="96">
        <v>1</v>
      </c>
      <c r="C130" s="99">
        <v>462</v>
      </c>
      <c r="D130" s="98" t="str">
        <f t="shared" si="9"/>
        <v>Finanzausgleich</v>
      </c>
    </row>
    <row r="131" spans="1:4">
      <c r="A131" s="96"/>
      <c r="B131" s="96">
        <v>1</v>
      </c>
      <c r="C131" s="99">
        <v>463</v>
      </c>
      <c r="D131" s="98" t="str">
        <f t="shared" si="9"/>
        <v>Beiträge von Gemeinwesen und Dritten</v>
      </c>
    </row>
    <row r="132" spans="1:4">
      <c r="A132" s="96"/>
      <c r="B132" s="96">
        <v>1</v>
      </c>
      <c r="C132" s="97">
        <v>4690</v>
      </c>
      <c r="D132" s="98" t="str">
        <f t="shared" ref="D132:D170" si="11">IF(C132&lt;&gt;"",VLOOKUP(VALUE(C132),Sachgruppen,2,0),"")</f>
        <v>Übriger Transferertrag</v>
      </c>
    </row>
    <row r="133" spans="1:4">
      <c r="A133" s="96">
        <v>1</v>
      </c>
      <c r="B133" s="96">
        <v>1</v>
      </c>
      <c r="C133" s="97">
        <v>4695</v>
      </c>
      <c r="D133" s="98" t="str">
        <f t="shared" si="11"/>
        <v>Wertaufholung Darlehen, Beteiligungen und Investitionsbeiträge im VV</v>
      </c>
    </row>
    <row r="134" spans="1:4">
      <c r="A134" s="96">
        <v>1</v>
      </c>
      <c r="B134" s="96">
        <v>1</v>
      </c>
      <c r="C134" s="97">
        <v>4696</v>
      </c>
      <c r="D134" s="98" t="str">
        <f t="shared" si="11"/>
        <v>Gewinn aus Abgang von Darlehen und Investitionsbeiträge im VV</v>
      </c>
    </row>
    <row r="135" spans="1:4">
      <c r="A135" s="96"/>
      <c r="B135" s="96">
        <v>1</v>
      </c>
      <c r="C135" s="97">
        <v>4699</v>
      </c>
      <c r="D135" s="98" t="str">
        <f t="shared" si="11"/>
        <v>Rückverteilungen</v>
      </c>
    </row>
    <row r="136" spans="1:4">
      <c r="A136" s="96"/>
      <c r="B136" s="96">
        <v>1</v>
      </c>
      <c r="C136" s="99">
        <v>47</v>
      </c>
      <c r="D136" s="98" t="str">
        <f t="shared" si="11"/>
        <v>Durchlaufende Beiträge</v>
      </c>
    </row>
    <row r="137" spans="1:4">
      <c r="A137" s="96"/>
      <c r="B137" s="96">
        <v>1</v>
      </c>
      <c r="C137" s="99">
        <v>481</v>
      </c>
      <c r="D137" s="98" t="str">
        <f t="shared" si="11"/>
        <v>Ausserordentliche Erträge von Regalien, Konzessionen</v>
      </c>
    </row>
    <row r="138" spans="1:4">
      <c r="A138" s="96"/>
      <c r="B138" s="96">
        <v>1</v>
      </c>
      <c r="C138" s="99">
        <v>482</v>
      </c>
      <c r="D138" s="98" t="str">
        <f t="shared" si="11"/>
        <v>Ausserordentliche Entgelte</v>
      </c>
    </row>
    <row r="139" spans="1:4">
      <c r="A139" s="96"/>
      <c r="B139" s="96">
        <v>1</v>
      </c>
      <c r="C139" s="99">
        <v>483</v>
      </c>
      <c r="D139" s="98" t="str">
        <f t="shared" si="11"/>
        <v>Ausserordentliche verschiedene Erträge</v>
      </c>
    </row>
    <row r="140" spans="1:4">
      <c r="A140" s="96"/>
      <c r="B140" s="96">
        <v>1</v>
      </c>
      <c r="C140" s="99">
        <v>4840</v>
      </c>
      <c r="D140" s="98" t="str">
        <f t="shared" si="11"/>
        <v>Geldwirksamer ausserordentlicher Finanzertrag</v>
      </c>
    </row>
    <row r="141" spans="1:4">
      <c r="A141" s="96">
        <v>1</v>
      </c>
      <c r="B141" s="96">
        <v>1</v>
      </c>
      <c r="C141" s="99">
        <v>4841</v>
      </c>
      <c r="D141" s="98" t="str">
        <f t="shared" si="11"/>
        <v>Buchwirksamer ausserordentlicher Finanzertrag, a.o. Wertberichtigungen</v>
      </c>
    </row>
    <row r="142" spans="1:4">
      <c r="A142" s="96"/>
      <c r="B142" s="96">
        <v>1</v>
      </c>
      <c r="C142" s="99">
        <v>4860</v>
      </c>
      <c r="D142" s="98" t="str">
        <f t="shared" si="11"/>
        <v>Ausserordentliche Transfererträge; Bund</v>
      </c>
    </row>
    <row r="143" spans="1:4">
      <c r="A143" s="96"/>
      <c r="B143" s="96">
        <v>1</v>
      </c>
      <c r="C143" s="99">
        <v>4861</v>
      </c>
      <c r="D143" s="98" t="str">
        <f t="shared" si="11"/>
        <v>Ausserordentliche Transfererträge; Kantone</v>
      </c>
    </row>
    <row r="144" spans="1:4">
      <c r="A144" s="96"/>
      <c r="B144" s="96">
        <v>1</v>
      </c>
      <c r="C144" s="99">
        <v>4862</v>
      </c>
      <c r="D144" s="98" t="str">
        <f t="shared" si="11"/>
        <v>Ausserordentliche Transfererträge; Gemeinden</v>
      </c>
    </row>
    <row r="145" spans="1:4">
      <c r="A145" s="96"/>
      <c r="B145" s="96">
        <v>1</v>
      </c>
      <c r="C145" s="99">
        <v>4863</v>
      </c>
      <c r="D145" s="98" t="str">
        <f t="shared" si="11"/>
        <v>Ausserordentliche Transfererträge; öffentliche Sozialversicherungen</v>
      </c>
    </row>
    <row r="146" spans="1:4">
      <c r="A146" s="96"/>
      <c r="B146" s="96">
        <v>1</v>
      </c>
      <c r="C146" s="99">
        <v>4864</v>
      </c>
      <c r="D146" s="98" t="str">
        <f t="shared" si="11"/>
        <v>Ausserordentliche Transfererträge; öffentliche Unternehmungen</v>
      </c>
    </row>
    <row r="147" spans="1:4">
      <c r="A147" s="96"/>
      <c r="B147" s="96">
        <v>1</v>
      </c>
      <c r="C147" s="99">
        <v>4865</v>
      </c>
      <c r="D147" s="98" t="str">
        <f t="shared" si="11"/>
        <v>Ausserordentliche Transfererträge; private Unternehmungen</v>
      </c>
    </row>
    <row r="148" spans="1:4">
      <c r="A148" s="96"/>
      <c r="B148" s="96">
        <v>1</v>
      </c>
      <c r="C148" s="99">
        <v>4866</v>
      </c>
      <c r="D148" s="98" t="str">
        <f t="shared" si="11"/>
        <v>Ausserordentliche Transfererträge; private Organisationen ohne Erwerbszweck</v>
      </c>
    </row>
    <row r="149" spans="1:4">
      <c r="A149" s="96"/>
      <c r="B149" s="96">
        <v>1</v>
      </c>
      <c r="C149" s="99">
        <v>4867</v>
      </c>
      <c r="D149" s="98" t="str">
        <f t="shared" si="11"/>
        <v>Ausserordentliche Transfererträge; private Haushalte</v>
      </c>
    </row>
    <row r="150" spans="1:4">
      <c r="A150" s="96"/>
      <c r="B150" s="96">
        <v>1</v>
      </c>
      <c r="C150" s="99">
        <v>4868</v>
      </c>
      <c r="D150" s="98" t="str">
        <f t="shared" si="11"/>
        <v>Ausserordentliche Transfererträge; Ausland</v>
      </c>
    </row>
    <row r="151" spans="1:4">
      <c r="A151" s="96">
        <v>1</v>
      </c>
      <c r="B151" s="96">
        <v>1</v>
      </c>
      <c r="C151" s="99">
        <v>489</v>
      </c>
      <c r="D151" s="98" t="str">
        <f t="shared" si="11"/>
        <v>Entnahmen aus dem Eigenkapital</v>
      </c>
    </row>
    <row r="152" spans="1:4">
      <c r="A152" s="100">
        <v>1</v>
      </c>
      <c r="B152" s="100">
        <v>1</v>
      </c>
      <c r="C152" s="101">
        <v>49</v>
      </c>
      <c r="D152" s="102" t="str">
        <f t="shared" si="11"/>
        <v>Interne Verrechnungen und Umlagen</v>
      </c>
    </row>
    <row r="153" spans="1:4">
      <c r="A153" s="103"/>
      <c r="B153" s="103">
        <v>2</v>
      </c>
      <c r="C153" s="104">
        <v>50</v>
      </c>
      <c r="D153" s="105" t="str">
        <f t="shared" si="11"/>
        <v>Sachanlagen</v>
      </c>
    </row>
    <row r="154" spans="1:4">
      <c r="A154" s="96"/>
      <c r="B154" s="96">
        <v>2</v>
      </c>
      <c r="C154" s="99">
        <v>51</v>
      </c>
      <c r="D154" s="98" t="str">
        <f t="shared" si="11"/>
        <v>Investitionen auf Rechnung Dritter</v>
      </c>
    </row>
    <row r="155" spans="1:4">
      <c r="A155" s="96"/>
      <c r="B155" s="96">
        <v>2</v>
      </c>
      <c r="C155" s="99">
        <v>52</v>
      </c>
      <c r="D155" s="98" t="str">
        <f t="shared" si="11"/>
        <v>Immaterielle Anlagen</v>
      </c>
    </row>
    <row r="156" spans="1:4">
      <c r="A156" s="96"/>
      <c r="B156" s="96">
        <v>2</v>
      </c>
      <c r="C156" s="99">
        <v>54</v>
      </c>
      <c r="D156" s="98" t="str">
        <f t="shared" si="11"/>
        <v>Darlehen</v>
      </c>
    </row>
    <row r="157" spans="1:4">
      <c r="A157" s="96"/>
      <c r="B157" s="96">
        <v>2</v>
      </c>
      <c r="C157" s="99">
        <v>55</v>
      </c>
      <c r="D157" s="98" t="str">
        <f t="shared" si="11"/>
        <v>Beteiligungen und Grundkapitalien</v>
      </c>
    </row>
    <row r="158" spans="1:4">
      <c r="A158" s="96"/>
      <c r="B158" s="96">
        <v>2</v>
      </c>
      <c r="C158" s="99">
        <v>56</v>
      </c>
      <c r="D158" s="98" t="str">
        <f t="shared" si="11"/>
        <v>Eigene Investitionsbeiträge</v>
      </c>
    </row>
    <row r="159" spans="1:4">
      <c r="A159" s="96"/>
      <c r="B159" s="96">
        <v>2</v>
      </c>
      <c r="C159" s="99">
        <v>57</v>
      </c>
      <c r="D159" s="98" t="str">
        <f t="shared" si="11"/>
        <v>Durchlaufende Investitionsbeiträge</v>
      </c>
    </row>
    <row r="160" spans="1:4">
      <c r="A160" s="100">
        <v>1</v>
      </c>
      <c r="B160" s="100">
        <v>2</v>
      </c>
      <c r="C160" s="101">
        <v>59</v>
      </c>
      <c r="D160" s="102" t="str">
        <f t="shared" si="11"/>
        <v>Übertrag an Bilanz</v>
      </c>
    </row>
    <row r="161" spans="1:4">
      <c r="A161" s="103">
        <v>1</v>
      </c>
      <c r="B161" s="103">
        <v>2</v>
      </c>
      <c r="C161" s="104">
        <v>60</v>
      </c>
      <c r="D161" s="105" t="str">
        <f t="shared" si="11"/>
        <v>Übertragung von Sachanlagen in das Finanzvermögen</v>
      </c>
    </row>
    <row r="162" spans="1:4">
      <c r="A162" s="96"/>
      <c r="B162" s="96">
        <v>2</v>
      </c>
      <c r="C162" s="99">
        <v>61</v>
      </c>
      <c r="D162" s="98" t="str">
        <f t="shared" si="11"/>
        <v>Rückerstattungen</v>
      </c>
    </row>
    <row r="163" spans="1:4">
      <c r="A163" s="96">
        <v>1</v>
      </c>
      <c r="B163" s="96">
        <v>2</v>
      </c>
      <c r="C163" s="99">
        <v>62</v>
      </c>
      <c r="D163" s="98" t="str">
        <f t="shared" si="11"/>
        <v>Übertragung immaterielle Anlagen</v>
      </c>
    </row>
    <row r="164" spans="1:4">
      <c r="A164" s="96"/>
      <c r="B164" s="96">
        <v>2</v>
      </c>
      <c r="C164" s="99">
        <v>63</v>
      </c>
      <c r="D164" s="98" t="str">
        <f t="shared" si="11"/>
        <v>Investitionsbeiträge für eigene Rechnung</v>
      </c>
    </row>
    <row r="165" spans="1:4">
      <c r="A165" s="96">
        <v>1</v>
      </c>
      <c r="B165" s="96">
        <v>2</v>
      </c>
      <c r="C165" s="99">
        <v>6379</v>
      </c>
      <c r="D165" s="98" t="s">
        <v>856</v>
      </c>
    </row>
    <row r="166" spans="1:4">
      <c r="A166" s="96"/>
      <c r="B166" s="96">
        <v>2</v>
      </c>
      <c r="C166" s="99">
        <v>64</v>
      </c>
      <c r="D166" s="98" t="str">
        <f t="shared" si="11"/>
        <v>Rückzahlung von Darlehen</v>
      </c>
    </row>
    <row r="167" spans="1:4">
      <c r="A167" s="96">
        <v>1</v>
      </c>
      <c r="B167" s="96">
        <v>2</v>
      </c>
      <c r="C167" s="99">
        <v>65</v>
      </c>
      <c r="D167" s="98" t="str">
        <f t="shared" si="11"/>
        <v>Übertragung von Beteiligungen</v>
      </c>
    </row>
    <row r="168" spans="1:4">
      <c r="A168" s="96"/>
      <c r="B168" s="96">
        <v>2</v>
      </c>
      <c r="C168" s="99">
        <v>66</v>
      </c>
      <c r="D168" s="98" t="str">
        <f t="shared" si="11"/>
        <v>Rückzahlung eigener Investitionsbeiträge</v>
      </c>
    </row>
    <row r="169" spans="1:4">
      <c r="A169" s="96"/>
      <c r="B169" s="96">
        <v>2</v>
      </c>
      <c r="C169" s="99">
        <v>67</v>
      </c>
      <c r="D169" s="98" t="str">
        <f t="shared" si="11"/>
        <v>Durchlaufende Investitionsbeiträge</v>
      </c>
    </row>
    <row r="170" spans="1:4">
      <c r="A170" s="100">
        <v>1</v>
      </c>
      <c r="B170" s="100">
        <v>2</v>
      </c>
      <c r="C170" s="101">
        <v>69</v>
      </c>
      <c r="D170" s="102" t="str">
        <f t="shared" si="11"/>
        <v>Übertrag an Bilanz</v>
      </c>
    </row>
    <row r="171" spans="1:4">
      <c r="A171" s="103">
        <v>1</v>
      </c>
      <c r="B171" s="103">
        <v>1</v>
      </c>
      <c r="C171" s="104">
        <v>9000</v>
      </c>
      <c r="D171" s="105" t="str">
        <f t="shared" ref="D171" si="12">IF(C171&lt;&gt;"",VLOOKUP(VALUE(C171),Sachgruppen,2,0),"")</f>
        <v>Ertragsüberschuss</v>
      </c>
    </row>
    <row r="172" spans="1:4">
      <c r="A172" s="100">
        <v>1</v>
      </c>
      <c r="B172" s="100">
        <v>1</v>
      </c>
      <c r="C172" s="101">
        <v>9001</v>
      </c>
      <c r="D172" s="102" t="str">
        <f t="shared" ref="D172:D176" si="13">IF(C172&lt;&gt;"",VLOOKUP(VALUE(C172),Sachgruppen,2,0),"")</f>
        <v>Aufwandüberschuss</v>
      </c>
    </row>
    <row r="173" spans="1:4">
      <c r="D173" s="5" t="str">
        <f t="shared" si="13"/>
        <v/>
      </c>
    </row>
    <row r="174" spans="1:4">
      <c r="D174" s="5" t="str">
        <f t="shared" si="13"/>
        <v/>
      </c>
    </row>
    <row r="175" spans="1:4">
      <c r="D175" s="5" t="str">
        <f t="shared" si="13"/>
        <v/>
      </c>
    </row>
    <row r="176" spans="1:4">
      <c r="D176" s="5" t="str">
        <f t="shared" si="13"/>
        <v/>
      </c>
    </row>
  </sheetData>
  <sheetProtection sheet="1" objects="1" scenarios="1"/>
  <pageMargins left="0.70866141732283472" right="0.31496062992125984" top="0.59055118110236227" bottom="0.59055118110236227" header="0.31496062992125984" footer="0.31496062992125984"/>
  <pageSetup paperSize="9" scale="75" fitToHeight="2" orientation="landscape" r:id="rId1"/>
  <headerFooter>
    <oddHeader>&amp;LFinanzdepartement Kanton Luzern&amp;RHandbuch Finanzhaushalt der Gemeinden
&amp;"-,Fett"Geldflussrechnung - Vorlage (Jahresrechnung)</oddHeader>
    <oddFooter>&amp;L&amp;8Version 1.1 (Stand 11.04.2023)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5"/>
  <sheetViews>
    <sheetView zoomScaleNormal="100" workbookViewId="0">
      <pane ySplit="3" topLeftCell="A4" activePane="bottomLeft" state="frozen"/>
      <selection activeCell="A20" sqref="A20"/>
      <selection pane="bottomLeft"/>
    </sheetView>
  </sheetViews>
  <sheetFormatPr baseColWidth="10" defaultColWidth="11" defaultRowHeight="10"/>
  <cols>
    <col min="1" max="1" width="5.33203125" style="12" bestFit="1" customWidth="1"/>
    <col min="2" max="2" width="9.58203125" style="63" customWidth="1"/>
    <col min="3" max="3" width="58.83203125" style="12" bestFit="1" customWidth="1"/>
    <col min="4" max="6" width="10.58203125" style="19" customWidth="1"/>
    <col min="7" max="7" width="3.58203125" style="1" customWidth="1"/>
    <col min="8" max="8" width="9.58203125" style="1" customWidth="1"/>
    <col min="9" max="9" width="11.33203125" style="19" bestFit="1" customWidth="1"/>
    <col min="10" max="10" width="11.75" style="19" bestFit="1" customWidth="1"/>
    <col min="11" max="12" width="11" style="19"/>
    <col min="13" max="13" width="50.58203125" style="1" bestFit="1" customWidth="1"/>
    <col min="14" max="16384" width="11" style="1"/>
  </cols>
  <sheetData>
    <row r="1" spans="1:12" ht="10.5">
      <c r="B1" s="62" t="s">
        <v>559</v>
      </c>
      <c r="F1" s="1"/>
      <c r="H1" s="13" t="s">
        <v>669</v>
      </c>
      <c r="I1" s="13"/>
      <c r="J1" s="64"/>
      <c r="K1" s="64"/>
      <c r="L1" s="64"/>
    </row>
    <row r="2" spans="1:12" ht="10.5">
      <c r="B2" s="62"/>
      <c r="H2" s="13"/>
      <c r="I2" s="13"/>
      <c r="J2" s="64"/>
      <c r="K2" s="64"/>
      <c r="L2" s="64"/>
    </row>
    <row r="3" spans="1:12" ht="10.5">
      <c r="A3" s="107" t="s">
        <v>574</v>
      </c>
      <c r="B3" s="108" t="s">
        <v>2</v>
      </c>
      <c r="C3" s="107" t="s">
        <v>1</v>
      </c>
      <c r="D3" s="109" t="s">
        <v>581</v>
      </c>
      <c r="E3" s="109" t="s">
        <v>573</v>
      </c>
      <c r="F3" s="109" t="s">
        <v>575</v>
      </c>
      <c r="H3" s="13"/>
      <c r="I3" s="13"/>
      <c r="J3" s="64"/>
      <c r="K3" s="64"/>
      <c r="L3" s="64"/>
    </row>
    <row r="4" spans="1:12" ht="10.5">
      <c r="A4" s="19" t="str">
        <f>IF(LEN($B4)=4,LEFT($B4,3),IF(LEN($B4)=3,LEFT($B4,2),IF(LEN($B4)=2,LEFT($B4,1),"")))</f>
        <v/>
      </c>
      <c r="B4" s="8">
        <v>1</v>
      </c>
      <c r="C4" s="19" t="s">
        <v>552</v>
      </c>
      <c r="D4" s="19">
        <f t="shared" ref="D4:D5" si="0">IF(LEN(B4)&lt;4,SUMIF(SgNr,$B4,SgAnfBestand),SUMIF(DeKontoNr,B4,DeAnfBestand))</f>
        <v>0</v>
      </c>
      <c r="E4" s="19">
        <f t="shared" ref="E4:E5" si="1">IF(LEN(B4)&lt;4,SUMIF(SgNr,$B4,SgEndBestand),IF(B4&lt;3000,D4+SUMIF(DeKontoNr,B4,DeBuchBetrag),SUMIF(DeKontoNr,B4,DeBuchBetrag)))</f>
        <v>0</v>
      </c>
      <c r="F4" s="19">
        <f>IF(OR(B4=1,B4=3,B4=5,B4=7,B4=9000),E4-D4,IF(OR(B4=2,B4=4,B4=6,B4=8,B4=9001),-(E4-D4),""))</f>
        <v>0</v>
      </c>
      <c r="H4" s="65" t="s">
        <v>785</v>
      </c>
      <c r="I4" s="66"/>
      <c r="J4" s="66"/>
      <c r="K4" s="66"/>
      <c r="L4" s="66"/>
    </row>
    <row r="5" spans="1:12" ht="10.5">
      <c r="A5" s="19" t="str">
        <f t="shared" ref="A5:A69" si="2">IF(LEN($B5)=4,LEFT($B5,3),IF(LEN($B5)=3,LEFT($B5,2),IF(LEN($B5)=2,LEFT($B5,1),"")))</f>
        <v>1</v>
      </c>
      <c r="B5" s="8">
        <v>10</v>
      </c>
      <c r="C5" s="19" t="s">
        <v>293</v>
      </c>
      <c r="D5" s="19">
        <f t="shared" si="0"/>
        <v>0</v>
      </c>
      <c r="E5" s="19">
        <f t="shared" si="1"/>
        <v>0</v>
      </c>
      <c r="F5" s="19" t="str">
        <f t="shared" ref="F5:F69" si="3">IF(OR(B5=1,B5=3,B5=5,B5=7,B5=9000),E5-D5,IF(OR(B5=2,B5=4,B5=6,B5=8,B5=9001),-(E5-D5),""))</f>
        <v/>
      </c>
      <c r="H5" s="112" t="s">
        <v>786</v>
      </c>
      <c r="I5" s="113"/>
      <c r="J5" s="114"/>
      <c r="K5" s="114"/>
      <c r="L5" s="162">
        <f>SUM(F4:F875)</f>
        <v>0</v>
      </c>
    </row>
    <row r="6" spans="1:12" ht="10.5">
      <c r="A6" s="19" t="str">
        <f t="shared" si="2"/>
        <v>10</v>
      </c>
      <c r="B6" s="8">
        <v>100</v>
      </c>
      <c r="C6" s="19" t="s">
        <v>294</v>
      </c>
      <c r="D6" s="19">
        <f t="shared" ref="D6:D70" si="4">IF(LEN(B6)&lt;4,SUMIF(SgNr,$B6,SgAnfBestand),SUMIF(DeKontoNr,B6,DeAnfBestand))</f>
        <v>0</v>
      </c>
      <c r="E6" s="19">
        <f t="shared" ref="E6:E70" si="5">IF(LEN(B6)&lt;4,SUMIF(SgNr,$B6,SgEndBestand),IF(B6&lt;3000,D6+SUMIF(DeKontoNr,B6,DeBuchBetrag),SUMIF(DeKontoNr,B6,DeBuchBetrag)))</f>
        <v>0</v>
      </c>
      <c r="F6" s="19" t="str">
        <f t="shared" si="3"/>
        <v/>
      </c>
      <c r="H6" s="112" t="s">
        <v>670</v>
      </c>
      <c r="I6" s="113"/>
      <c r="J6" s="114"/>
      <c r="K6" s="114"/>
      <c r="L6" s="162">
        <f>SUM(-L61,L76,L92,L107,L122,L133,L148,L159)</f>
        <v>0</v>
      </c>
    </row>
    <row r="7" spans="1:12">
      <c r="A7" s="19" t="str">
        <f t="shared" si="2"/>
        <v>100</v>
      </c>
      <c r="B7" s="8">
        <v>1000</v>
      </c>
      <c r="C7" s="19" t="s">
        <v>295</v>
      </c>
      <c r="D7" s="19">
        <f t="shared" si="4"/>
        <v>0</v>
      </c>
      <c r="E7" s="19">
        <f t="shared" si="5"/>
        <v>0</v>
      </c>
      <c r="F7" s="19" t="str">
        <f t="shared" si="3"/>
        <v/>
      </c>
      <c r="H7" s="115" t="s">
        <v>2</v>
      </c>
      <c r="I7" s="116" t="s">
        <v>581</v>
      </c>
      <c r="J7" s="117" t="s">
        <v>787</v>
      </c>
      <c r="K7" s="116" t="s">
        <v>573</v>
      </c>
      <c r="L7" s="118" t="s">
        <v>787</v>
      </c>
    </row>
    <row r="8" spans="1:12">
      <c r="A8" s="19" t="str">
        <f t="shared" si="2"/>
        <v>100</v>
      </c>
      <c r="B8" s="8">
        <v>1001</v>
      </c>
      <c r="C8" s="19" t="s">
        <v>296</v>
      </c>
      <c r="D8" s="19">
        <f t="shared" si="4"/>
        <v>0</v>
      </c>
      <c r="E8" s="19">
        <f t="shared" si="5"/>
        <v>0</v>
      </c>
      <c r="F8" s="19" t="str">
        <f t="shared" si="3"/>
        <v/>
      </c>
      <c r="H8" s="119">
        <v>1</v>
      </c>
      <c r="I8" s="120">
        <f>SUMIF(SgNr,$H8,SgAnfBestand)</f>
        <v>0</v>
      </c>
      <c r="J8" s="239">
        <f>I8-I9</f>
        <v>0</v>
      </c>
      <c r="K8" s="120">
        <f>SUMIF(SgNr,$H8,SgEndBestand)</f>
        <v>0</v>
      </c>
      <c r="L8" s="241">
        <f>K8-K9</f>
        <v>0</v>
      </c>
    </row>
    <row r="9" spans="1:12">
      <c r="A9" s="19" t="str">
        <f t="shared" si="2"/>
        <v>100</v>
      </c>
      <c r="B9" s="8">
        <v>1002</v>
      </c>
      <c r="C9" s="19" t="s">
        <v>297</v>
      </c>
      <c r="D9" s="19">
        <f t="shared" si="4"/>
        <v>0</v>
      </c>
      <c r="E9" s="19">
        <f t="shared" si="5"/>
        <v>0</v>
      </c>
      <c r="F9" s="19" t="str">
        <f t="shared" si="3"/>
        <v/>
      </c>
      <c r="H9" s="121">
        <v>2</v>
      </c>
      <c r="I9" s="122">
        <f>SUMIF(SgNr,$H9,SgAnfBestand)</f>
        <v>0</v>
      </c>
      <c r="J9" s="240"/>
      <c r="K9" s="122">
        <f>SUMIF(SgNr,$H9,SgEndBestand)</f>
        <v>0</v>
      </c>
      <c r="L9" s="242"/>
    </row>
    <row r="10" spans="1:12">
      <c r="A10" s="19" t="str">
        <f t="shared" si="2"/>
        <v>100</v>
      </c>
      <c r="B10" s="8">
        <v>1003</v>
      </c>
      <c r="C10" s="19" t="s">
        <v>298</v>
      </c>
      <c r="D10" s="19">
        <f t="shared" si="4"/>
        <v>0</v>
      </c>
      <c r="E10" s="19">
        <f t="shared" si="5"/>
        <v>0</v>
      </c>
      <c r="F10" s="19" t="str">
        <f t="shared" si="3"/>
        <v/>
      </c>
      <c r="H10" s="119">
        <v>3</v>
      </c>
      <c r="I10" s="120">
        <f>SUMIF(SgNr,$H10,SgAnfBestand)</f>
        <v>0</v>
      </c>
      <c r="J10" s="239">
        <f>I10-I11+I12-I13</f>
        <v>0</v>
      </c>
      <c r="K10" s="120">
        <f>SUMIF(SgNr,$H10,SgEndBestand)</f>
        <v>0</v>
      </c>
      <c r="L10" s="241">
        <f>K10-K11+K12-K13</f>
        <v>0</v>
      </c>
    </row>
    <row r="11" spans="1:12">
      <c r="A11" s="19" t="str">
        <f t="shared" si="2"/>
        <v>100</v>
      </c>
      <c r="B11" s="8">
        <v>1004</v>
      </c>
      <c r="C11" s="19" t="s">
        <v>299</v>
      </c>
      <c r="D11" s="19">
        <f t="shared" si="4"/>
        <v>0</v>
      </c>
      <c r="E11" s="19">
        <f t="shared" si="5"/>
        <v>0</v>
      </c>
      <c r="F11" s="19" t="str">
        <f t="shared" si="3"/>
        <v/>
      </c>
      <c r="H11" s="123">
        <v>4</v>
      </c>
      <c r="I11" s="124">
        <f>SUMIF(SgNr,$H11,SgAnfBestand)</f>
        <v>0</v>
      </c>
      <c r="J11" s="243"/>
      <c r="K11" s="124">
        <f>SUMIF(SgNr,$H11,SgEndBestand)</f>
        <v>0</v>
      </c>
      <c r="L11" s="245"/>
    </row>
    <row r="12" spans="1:12">
      <c r="A12" s="19" t="str">
        <f t="shared" si="2"/>
        <v>100</v>
      </c>
      <c r="B12" s="8">
        <v>1009</v>
      </c>
      <c r="C12" s="19" t="s">
        <v>300</v>
      </c>
      <c r="D12" s="19">
        <f t="shared" si="4"/>
        <v>0</v>
      </c>
      <c r="E12" s="19">
        <f t="shared" si="5"/>
        <v>0</v>
      </c>
      <c r="F12" s="19" t="str">
        <f t="shared" si="3"/>
        <v/>
      </c>
      <c r="H12" s="123">
        <v>9000</v>
      </c>
      <c r="I12" s="124">
        <f>SUMIF(SgSachgruppe,$H12,SgAnfBestand)</f>
        <v>0</v>
      </c>
      <c r="J12" s="243"/>
      <c r="K12" s="124">
        <f>SUMIF(SgSachgruppe,$H12,SgEndBestand)</f>
        <v>0</v>
      </c>
      <c r="L12" s="245"/>
    </row>
    <row r="13" spans="1:12">
      <c r="A13" s="19" t="str">
        <f t="shared" si="2"/>
        <v>10</v>
      </c>
      <c r="B13" s="8">
        <v>101</v>
      </c>
      <c r="C13" s="19" t="s">
        <v>301</v>
      </c>
      <c r="D13" s="19">
        <f t="shared" si="4"/>
        <v>0</v>
      </c>
      <c r="E13" s="19">
        <f t="shared" si="5"/>
        <v>0</v>
      </c>
      <c r="F13" s="19" t="str">
        <f t="shared" si="3"/>
        <v/>
      </c>
      <c r="H13" s="121">
        <v>9001</v>
      </c>
      <c r="I13" s="122">
        <f>SUMIF(SgSachgruppe,$H13,SgAnfBestand)</f>
        <v>0</v>
      </c>
      <c r="J13" s="244"/>
      <c r="K13" s="122">
        <f>SUMIF(SgSachgruppe,$H13,SgEndBestand)</f>
        <v>0</v>
      </c>
      <c r="L13" s="246"/>
    </row>
    <row r="14" spans="1:12">
      <c r="A14" s="19" t="str">
        <f t="shared" si="2"/>
        <v>101</v>
      </c>
      <c r="B14" s="8">
        <v>1010</v>
      </c>
      <c r="C14" s="19" t="s">
        <v>302</v>
      </c>
      <c r="D14" s="19">
        <f t="shared" si="4"/>
        <v>0</v>
      </c>
      <c r="E14" s="19">
        <f t="shared" si="5"/>
        <v>0</v>
      </c>
      <c r="F14" s="19" t="str">
        <f t="shared" si="3"/>
        <v/>
      </c>
      <c r="H14" s="119">
        <v>5</v>
      </c>
      <c r="I14" s="120">
        <f>SUMIF(SgNr,$H14,SgAnfBestand)</f>
        <v>0</v>
      </c>
      <c r="J14" s="239">
        <f>I14-I15</f>
        <v>0</v>
      </c>
      <c r="K14" s="120">
        <f>SUMIF(SgNr,$H14,SgEndBestand)</f>
        <v>0</v>
      </c>
      <c r="L14" s="241">
        <f>K14-K15</f>
        <v>0</v>
      </c>
    </row>
    <row r="15" spans="1:12">
      <c r="A15" s="19" t="str">
        <f t="shared" si="2"/>
        <v>101</v>
      </c>
      <c r="B15" s="8">
        <v>1011</v>
      </c>
      <c r="C15" s="19" t="s">
        <v>303</v>
      </c>
      <c r="D15" s="19">
        <f t="shared" si="4"/>
        <v>0</v>
      </c>
      <c r="E15" s="19">
        <f t="shared" si="5"/>
        <v>0</v>
      </c>
      <c r="F15" s="19" t="str">
        <f t="shared" si="3"/>
        <v/>
      </c>
      <c r="H15" s="121">
        <v>6</v>
      </c>
      <c r="I15" s="122">
        <f>SUMIF(SgNr,$H15,SgAnfBestand)</f>
        <v>0</v>
      </c>
      <c r="J15" s="240"/>
      <c r="K15" s="122">
        <f>SUMIF(SgNr,$H15,SgEndBestand)</f>
        <v>0</v>
      </c>
      <c r="L15" s="242"/>
    </row>
    <row r="16" spans="1:12">
      <c r="A16" s="19" t="str">
        <f t="shared" si="2"/>
        <v>101</v>
      </c>
      <c r="B16" s="8">
        <v>1012</v>
      </c>
      <c r="C16" s="19" t="s">
        <v>304</v>
      </c>
      <c r="D16" s="19">
        <f t="shared" si="4"/>
        <v>0</v>
      </c>
      <c r="E16" s="19">
        <f t="shared" si="5"/>
        <v>0</v>
      </c>
      <c r="F16" s="19" t="str">
        <f t="shared" si="3"/>
        <v/>
      </c>
    </row>
    <row r="17" spans="1:13" ht="10.5">
      <c r="A17" s="19" t="str">
        <f t="shared" si="2"/>
        <v>101</v>
      </c>
      <c r="B17" s="8">
        <v>1013</v>
      </c>
      <c r="C17" s="19" t="s">
        <v>305</v>
      </c>
      <c r="D17" s="19">
        <f t="shared" si="4"/>
        <v>0</v>
      </c>
      <c r="E17" s="19">
        <f t="shared" si="5"/>
        <v>0</v>
      </c>
      <c r="F17" s="19" t="str">
        <f t="shared" si="3"/>
        <v/>
      </c>
      <c r="H17" s="65" t="s">
        <v>649</v>
      </c>
      <c r="I17" s="66"/>
      <c r="J17" s="66"/>
      <c r="K17" s="66"/>
      <c r="L17" s="66"/>
      <c r="M17" s="67"/>
    </row>
    <row r="18" spans="1:13">
      <c r="A18" s="19" t="str">
        <f t="shared" si="2"/>
        <v>101</v>
      </c>
      <c r="B18" s="8">
        <v>1014</v>
      </c>
      <c r="C18" s="19" t="s">
        <v>306</v>
      </c>
      <c r="D18" s="19">
        <f t="shared" si="4"/>
        <v>0</v>
      </c>
      <c r="E18" s="19">
        <f t="shared" si="5"/>
        <v>0</v>
      </c>
      <c r="F18" s="19" t="str">
        <f t="shared" si="3"/>
        <v/>
      </c>
      <c r="H18" s="71" t="s">
        <v>2</v>
      </c>
      <c r="I18" s="72" t="s">
        <v>581</v>
      </c>
      <c r="J18" s="72" t="s">
        <v>573</v>
      </c>
      <c r="K18" s="70" t="s">
        <v>794</v>
      </c>
      <c r="L18" s="70" t="s">
        <v>795</v>
      </c>
      <c r="M18" s="73"/>
    </row>
    <row r="19" spans="1:13" ht="10.5">
      <c r="A19" s="19" t="str">
        <f t="shared" si="2"/>
        <v>101</v>
      </c>
      <c r="B19" s="8">
        <v>1015</v>
      </c>
      <c r="C19" s="19" t="s">
        <v>307</v>
      </c>
      <c r="D19" s="19">
        <f t="shared" si="4"/>
        <v>0</v>
      </c>
      <c r="E19" s="19">
        <f t="shared" si="5"/>
        <v>0</v>
      </c>
      <c r="F19" s="19" t="str">
        <f t="shared" si="3"/>
        <v/>
      </c>
      <c r="H19" s="131"/>
      <c r="I19" s="120"/>
      <c r="J19" s="120"/>
      <c r="K19" s="120"/>
      <c r="L19" s="120"/>
      <c r="M19" s="132" t="s">
        <v>654</v>
      </c>
    </row>
    <row r="20" spans="1:13">
      <c r="A20" s="19" t="str">
        <f t="shared" si="2"/>
        <v>101</v>
      </c>
      <c r="B20" s="8">
        <v>1016</v>
      </c>
      <c r="C20" s="19" t="s">
        <v>308</v>
      </c>
      <c r="D20" s="19">
        <f t="shared" si="4"/>
        <v>0</v>
      </c>
      <c r="E20" s="19">
        <f t="shared" si="5"/>
        <v>0</v>
      </c>
      <c r="F20" s="19" t="str">
        <f t="shared" si="3"/>
        <v/>
      </c>
      <c r="H20" s="123">
        <v>14</v>
      </c>
      <c r="I20" s="124">
        <f>SUMIF(SgSachgruppe,$H20,SgAnfBestand)</f>
        <v>0</v>
      </c>
      <c r="J20" s="124"/>
      <c r="K20" s="124" t="str">
        <f>IF(F24&lt;&gt;"",VLOOKUP(F24,Sachgruppen,2,0),"")</f>
        <v/>
      </c>
      <c r="L20" s="124"/>
      <c r="M20" s="126" t="str">
        <f>IF(H20&lt;&gt;"",VLOOKUP(H20,Sachgruppen,2,0),"")</f>
        <v>Verwaltungsvermögen</v>
      </c>
    </row>
    <row r="21" spans="1:13">
      <c r="A21" s="19" t="str">
        <f t="shared" si="2"/>
        <v>101</v>
      </c>
      <c r="B21" s="8">
        <v>1019</v>
      </c>
      <c r="C21" s="19" t="s">
        <v>309</v>
      </c>
      <c r="D21" s="19">
        <f t="shared" si="4"/>
        <v>0</v>
      </c>
      <c r="E21" s="19">
        <f t="shared" si="5"/>
        <v>0</v>
      </c>
      <c r="F21" s="19" t="str">
        <f t="shared" si="3"/>
        <v/>
      </c>
      <c r="H21" s="123">
        <v>2068</v>
      </c>
      <c r="I21" s="124">
        <f>-SUMIF(SgSachgruppe,$H21,SgAnfBestand)</f>
        <v>0</v>
      </c>
      <c r="J21" s="124"/>
      <c r="K21" s="124" t="str">
        <f>IF(F25&lt;&gt;"",VLOOKUP(F25,Sachgruppen,2,0),"")</f>
        <v/>
      </c>
      <c r="L21" s="124"/>
      <c r="M21" s="126" t="str">
        <f>IF(H21&lt;&gt;"",VLOOKUP(H21,Sachgruppen,2,0),"")</f>
        <v>Überschuss Anschlussgebühren</v>
      </c>
    </row>
    <row r="22" spans="1:13" ht="10.5">
      <c r="A22" s="19" t="str">
        <f t="shared" si="2"/>
        <v>10</v>
      </c>
      <c r="B22" s="8">
        <v>102</v>
      </c>
      <c r="C22" s="19" t="s">
        <v>310</v>
      </c>
      <c r="D22" s="19">
        <f t="shared" si="4"/>
        <v>0</v>
      </c>
      <c r="E22" s="19">
        <f t="shared" si="5"/>
        <v>0</v>
      </c>
      <c r="F22" s="19" t="str">
        <f t="shared" si="3"/>
        <v/>
      </c>
      <c r="H22" s="121"/>
      <c r="I22" s="129">
        <f>SUM(I20:I21)</f>
        <v>0</v>
      </c>
      <c r="J22" s="122"/>
      <c r="K22" s="122"/>
      <c r="L22" s="129">
        <f>I22</f>
        <v>0</v>
      </c>
      <c r="M22" s="130" t="s">
        <v>788</v>
      </c>
    </row>
    <row r="23" spans="1:13" ht="10.5">
      <c r="A23" s="19" t="str">
        <f t="shared" si="2"/>
        <v>102</v>
      </c>
      <c r="B23" s="8">
        <v>1020</v>
      </c>
      <c r="C23" s="19" t="s">
        <v>311</v>
      </c>
      <c r="D23" s="19">
        <f t="shared" si="4"/>
        <v>0</v>
      </c>
      <c r="E23" s="19">
        <f t="shared" si="5"/>
        <v>0</v>
      </c>
      <c r="F23" s="19" t="str">
        <f t="shared" si="3"/>
        <v/>
      </c>
      <c r="H23" s="131"/>
      <c r="I23" s="120"/>
      <c r="J23" s="120"/>
      <c r="K23" s="120"/>
      <c r="L23" s="120"/>
      <c r="M23" s="132" t="s">
        <v>789</v>
      </c>
    </row>
    <row r="24" spans="1:13">
      <c r="A24" s="19" t="str">
        <f t="shared" si="2"/>
        <v>102</v>
      </c>
      <c r="B24" s="8">
        <v>1022</v>
      </c>
      <c r="C24" s="19" t="s">
        <v>312</v>
      </c>
      <c r="D24" s="19">
        <f t="shared" si="4"/>
        <v>0</v>
      </c>
      <c r="E24" s="19">
        <f t="shared" si="5"/>
        <v>0</v>
      </c>
      <c r="F24" s="19" t="str">
        <f t="shared" si="3"/>
        <v/>
      </c>
      <c r="H24" s="123">
        <v>50</v>
      </c>
      <c r="I24" s="124"/>
      <c r="J24" s="124">
        <f t="shared" ref="J24:J30" si="6">SUMIF(SgSachgruppe,$H24,SgEndBestand)</f>
        <v>0</v>
      </c>
      <c r="K24" s="124"/>
      <c r="L24" s="124"/>
      <c r="M24" s="126" t="str">
        <f t="shared" ref="M24:M30" si="7">IF(H24&lt;&gt;"",VLOOKUP(H24,Sachgruppen,2,0),"")</f>
        <v>Sachanlagen</v>
      </c>
    </row>
    <row r="25" spans="1:13">
      <c r="A25" s="19" t="str">
        <f t="shared" si="2"/>
        <v>102</v>
      </c>
      <c r="B25" s="8">
        <v>1023</v>
      </c>
      <c r="C25" s="19" t="s">
        <v>313</v>
      </c>
      <c r="D25" s="19">
        <f t="shared" si="4"/>
        <v>0</v>
      </c>
      <c r="E25" s="19">
        <f t="shared" si="5"/>
        <v>0</v>
      </c>
      <c r="F25" s="19" t="str">
        <f t="shared" si="3"/>
        <v/>
      </c>
      <c r="H25" s="123">
        <v>51</v>
      </c>
      <c r="I25" s="124"/>
      <c r="J25" s="124">
        <f t="shared" si="6"/>
        <v>0</v>
      </c>
      <c r="K25" s="124"/>
      <c r="L25" s="124"/>
      <c r="M25" s="126" t="str">
        <f t="shared" si="7"/>
        <v>Investitionen auf Rechnung Dritter</v>
      </c>
    </row>
    <row r="26" spans="1:13">
      <c r="A26" s="19" t="str">
        <f t="shared" si="2"/>
        <v>102</v>
      </c>
      <c r="B26" s="8">
        <v>1029</v>
      </c>
      <c r="C26" s="19" t="s">
        <v>314</v>
      </c>
      <c r="D26" s="19">
        <f t="shared" si="4"/>
        <v>0</v>
      </c>
      <c r="E26" s="19">
        <f t="shared" si="5"/>
        <v>0</v>
      </c>
      <c r="F26" s="19" t="str">
        <f t="shared" si="3"/>
        <v/>
      </c>
      <c r="H26" s="123">
        <v>52</v>
      </c>
      <c r="I26" s="124"/>
      <c r="J26" s="124">
        <f t="shared" si="6"/>
        <v>0</v>
      </c>
      <c r="K26" s="124"/>
      <c r="L26" s="124"/>
      <c r="M26" s="126" t="str">
        <f t="shared" si="7"/>
        <v>Immaterielle Anlagen</v>
      </c>
    </row>
    <row r="27" spans="1:13">
      <c r="A27" s="19" t="str">
        <f t="shared" si="2"/>
        <v>10</v>
      </c>
      <c r="B27" s="8">
        <v>104</v>
      </c>
      <c r="C27" s="19" t="s">
        <v>315</v>
      </c>
      <c r="D27" s="19">
        <f t="shared" si="4"/>
        <v>0</v>
      </c>
      <c r="E27" s="19">
        <f t="shared" si="5"/>
        <v>0</v>
      </c>
      <c r="F27" s="19" t="str">
        <f t="shared" si="3"/>
        <v/>
      </c>
      <c r="H27" s="123">
        <v>54</v>
      </c>
      <c r="I27" s="124"/>
      <c r="J27" s="124">
        <f t="shared" si="6"/>
        <v>0</v>
      </c>
      <c r="K27" s="124"/>
      <c r="L27" s="124"/>
      <c r="M27" s="126" t="str">
        <f t="shared" si="7"/>
        <v>Darlehen</v>
      </c>
    </row>
    <row r="28" spans="1:13">
      <c r="A28" s="19" t="str">
        <f t="shared" si="2"/>
        <v>104</v>
      </c>
      <c r="B28" s="8">
        <v>1040</v>
      </c>
      <c r="C28" s="19" t="s">
        <v>3</v>
      </c>
      <c r="D28" s="19">
        <f t="shared" si="4"/>
        <v>0</v>
      </c>
      <c r="E28" s="19">
        <f t="shared" si="5"/>
        <v>0</v>
      </c>
      <c r="F28" s="19" t="str">
        <f t="shared" si="3"/>
        <v/>
      </c>
      <c r="H28" s="123">
        <v>55</v>
      </c>
      <c r="I28" s="124"/>
      <c r="J28" s="124">
        <f t="shared" si="6"/>
        <v>0</v>
      </c>
      <c r="K28" s="124"/>
      <c r="L28" s="124"/>
      <c r="M28" s="126" t="str">
        <f t="shared" si="7"/>
        <v>Beteiligungen und Grundkapitalien</v>
      </c>
    </row>
    <row r="29" spans="1:13">
      <c r="A29" s="19" t="str">
        <f t="shared" si="2"/>
        <v>104</v>
      </c>
      <c r="B29" s="8">
        <v>1041</v>
      </c>
      <c r="C29" s="19" t="s">
        <v>29</v>
      </c>
      <c r="D29" s="19">
        <f t="shared" si="4"/>
        <v>0</v>
      </c>
      <c r="E29" s="19">
        <f t="shared" si="5"/>
        <v>0</v>
      </c>
      <c r="F29" s="19" t="str">
        <f t="shared" si="3"/>
        <v/>
      </c>
      <c r="H29" s="123">
        <v>56</v>
      </c>
      <c r="I29" s="124"/>
      <c r="J29" s="124">
        <f t="shared" si="6"/>
        <v>0</v>
      </c>
      <c r="K29" s="124"/>
      <c r="L29" s="124"/>
      <c r="M29" s="126" t="str">
        <f t="shared" si="7"/>
        <v>Eigene Investitionsbeiträge</v>
      </c>
    </row>
    <row r="30" spans="1:13">
      <c r="A30" s="19" t="str">
        <f t="shared" si="2"/>
        <v>104</v>
      </c>
      <c r="B30" s="8">
        <v>1043</v>
      </c>
      <c r="C30" s="19" t="s">
        <v>317</v>
      </c>
      <c r="D30" s="19">
        <f t="shared" si="4"/>
        <v>0</v>
      </c>
      <c r="E30" s="19">
        <f t="shared" si="5"/>
        <v>0</v>
      </c>
      <c r="F30" s="19" t="str">
        <f t="shared" si="3"/>
        <v/>
      </c>
      <c r="H30" s="123">
        <v>57</v>
      </c>
      <c r="I30" s="124"/>
      <c r="J30" s="124">
        <f t="shared" si="6"/>
        <v>0</v>
      </c>
      <c r="K30" s="124"/>
      <c r="L30" s="124"/>
      <c r="M30" s="126" t="str">
        <f t="shared" si="7"/>
        <v>Durchlaufende Investitionsbeiträge</v>
      </c>
    </row>
    <row r="31" spans="1:13" ht="10.5">
      <c r="A31" s="19" t="str">
        <f t="shared" si="2"/>
        <v>104</v>
      </c>
      <c r="B31" s="8">
        <v>1044</v>
      </c>
      <c r="C31" s="19" t="s">
        <v>318</v>
      </c>
      <c r="D31" s="19">
        <f t="shared" si="4"/>
        <v>0</v>
      </c>
      <c r="E31" s="19">
        <f t="shared" si="5"/>
        <v>0</v>
      </c>
      <c r="F31" s="19" t="str">
        <f t="shared" si="3"/>
        <v/>
      </c>
      <c r="H31" s="123"/>
      <c r="I31" s="124"/>
      <c r="J31" s="127">
        <f>SUM(J24:J30)</f>
        <v>0</v>
      </c>
      <c r="K31" s="124">
        <f>J31</f>
        <v>0</v>
      </c>
      <c r="L31" s="124"/>
      <c r="M31" s="128" t="s">
        <v>790</v>
      </c>
    </row>
    <row r="32" spans="1:13">
      <c r="A32" s="19" t="str">
        <f t="shared" si="2"/>
        <v>104</v>
      </c>
      <c r="B32" s="8">
        <v>1045</v>
      </c>
      <c r="C32" s="19" t="s">
        <v>197</v>
      </c>
      <c r="D32" s="19">
        <f t="shared" si="4"/>
        <v>0</v>
      </c>
      <c r="E32" s="19">
        <f t="shared" si="5"/>
        <v>0</v>
      </c>
      <c r="F32" s="19" t="str">
        <f t="shared" si="3"/>
        <v/>
      </c>
      <c r="H32" s="123">
        <v>60</v>
      </c>
      <c r="I32" s="124"/>
      <c r="J32" s="124">
        <f t="shared" ref="J32:J39" si="8">-SUMIF(SgSachgruppe,$H32,SgEndBestand)</f>
        <v>0</v>
      </c>
      <c r="K32" s="124"/>
      <c r="L32" s="124"/>
      <c r="M32" s="126" t="str">
        <f t="shared" ref="M32:M39" si="9">IF(H32&lt;&gt;"",VLOOKUP(H32,Sachgruppen,2,0),"")</f>
        <v>Übertragung von Sachanlagen in das Finanzvermögen</v>
      </c>
    </row>
    <row r="33" spans="1:13">
      <c r="A33" s="19" t="str">
        <f t="shared" si="2"/>
        <v>104</v>
      </c>
      <c r="B33" s="8">
        <v>1046</v>
      </c>
      <c r="C33" s="19" t="s">
        <v>319</v>
      </c>
      <c r="D33" s="19">
        <f t="shared" si="4"/>
        <v>0</v>
      </c>
      <c r="E33" s="19">
        <f t="shared" si="5"/>
        <v>0</v>
      </c>
      <c r="F33" s="19" t="str">
        <f t="shared" si="3"/>
        <v/>
      </c>
      <c r="H33" s="123">
        <v>61</v>
      </c>
      <c r="I33" s="124"/>
      <c r="J33" s="124">
        <f t="shared" si="8"/>
        <v>0</v>
      </c>
      <c r="K33" s="124"/>
      <c r="L33" s="124"/>
      <c r="M33" s="126" t="str">
        <f t="shared" si="9"/>
        <v>Rückerstattungen</v>
      </c>
    </row>
    <row r="34" spans="1:13">
      <c r="A34" s="19" t="str">
        <f t="shared" si="2"/>
        <v>104</v>
      </c>
      <c r="B34" s="8">
        <v>1049</v>
      </c>
      <c r="C34" s="19" t="s">
        <v>320</v>
      </c>
      <c r="D34" s="19">
        <f t="shared" si="4"/>
        <v>0</v>
      </c>
      <c r="E34" s="19">
        <f t="shared" si="5"/>
        <v>0</v>
      </c>
      <c r="F34" s="19" t="str">
        <f t="shared" si="3"/>
        <v/>
      </c>
      <c r="H34" s="123">
        <v>62</v>
      </c>
      <c r="I34" s="124"/>
      <c r="J34" s="124">
        <f t="shared" si="8"/>
        <v>0</v>
      </c>
      <c r="K34" s="124"/>
      <c r="L34" s="124"/>
      <c r="M34" s="126" t="str">
        <f t="shared" si="9"/>
        <v>Übertragung immaterielle Anlagen</v>
      </c>
    </row>
    <row r="35" spans="1:13">
      <c r="A35" s="19" t="str">
        <f t="shared" si="2"/>
        <v>10</v>
      </c>
      <c r="B35" s="8">
        <v>106</v>
      </c>
      <c r="C35" s="19" t="s">
        <v>321</v>
      </c>
      <c r="D35" s="19">
        <f t="shared" si="4"/>
        <v>0</v>
      </c>
      <c r="E35" s="19">
        <f t="shared" si="5"/>
        <v>0</v>
      </c>
      <c r="F35" s="19" t="str">
        <f t="shared" si="3"/>
        <v/>
      </c>
      <c r="H35" s="123">
        <v>63</v>
      </c>
      <c r="I35" s="124"/>
      <c r="J35" s="124">
        <f t="shared" si="8"/>
        <v>0</v>
      </c>
      <c r="K35" s="124"/>
      <c r="L35" s="124"/>
      <c r="M35" s="126" t="str">
        <f t="shared" si="9"/>
        <v>Investitionsbeiträge für eigene Rechnung</v>
      </c>
    </row>
    <row r="36" spans="1:13">
      <c r="A36" s="19" t="str">
        <f t="shared" si="2"/>
        <v>106</v>
      </c>
      <c r="B36" s="8">
        <v>1060</v>
      </c>
      <c r="C36" s="19" t="s">
        <v>322</v>
      </c>
      <c r="D36" s="19">
        <f t="shared" si="4"/>
        <v>0</v>
      </c>
      <c r="E36" s="19">
        <f t="shared" si="5"/>
        <v>0</v>
      </c>
      <c r="F36" s="19" t="str">
        <f t="shared" si="3"/>
        <v/>
      </c>
      <c r="H36" s="123">
        <v>64</v>
      </c>
      <c r="I36" s="124"/>
      <c r="J36" s="124">
        <f t="shared" si="8"/>
        <v>0</v>
      </c>
      <c r="K36" s="124"/>
      <c r="L36" s="124"/>
      <c r="M36" s="126" t="str">
        <f t="shared" si="9"/>
        <v>Rückzahlung von Darlehen</v>
      </c>
    </row>
    <row r="37" spans="1:13">
      <c r="A37" s="19" t="str">
        <f t="shared" si="2"/>
        <v>106</v>
      </c>
      <c r="B37" s="8">
        <v>1061</v>
      </c>
      <c r="C37" s="19" t="s">
        <v>323</v>
      </c>
      <c r="D37" s="19">
        <f t="shared" si="4"/>
        <v>0</v>
      </c>
      <c r="E37" s="19">
        <f t="shared" si="5"/>
        <v>0</v>
      </c>
      <c r="F37" s="19" t="str">
        <f t="shared" si="3"/>
        <v/>
      </c>
      <c r="H37" s="123">
        <v>65</v>
      </c>
      <c r="I37" s="124"/>
      <c r="J37" s="124">
        <f t="shared" si="8"/>
        <v>0</v>
      </c>
      <c r="K37" s="124"/>
      <c r="L37" s="124"/>
      <c r="M37" s="126" t="str">
        <f t="shared" si="9"/>
        <v>Übertragung von Beteiligungen</v>
      </c>
    </row>
    <row r="38" spans="1:13">
      <c r="A38" s="19" t="str">
        <f t="shared" si="2"/>
        <v>106</v>
      </c>
      <c r="B38" s="8">
        <v>1062</v>
      </c>
      <c r="C38" s="19" t="s">
        <v>324</v>
      </c>
      <c r="D38" s="19">
        <f t="shared" si="4"/>
        <v>0</v>
      </c>
      <c r="E38" s="19">
        <f t="shared" si="5"/>
        <v>0</v>
      </c>
      <c r="F38" s="19" t="str">
        <f t="shared" si="3"/>
        <v/>
      </c>
      <c r="H38" s="123">
        <v>66</v>
      </c>
      <c r="I38" s="124"/>
      <c r="J38" s="124">
        <f t="shared" si="8"/>
        <v>0</v>
      </c>
      <c r="K38" s="124"/>
      <c r="L38" s="124"/>
      <c r="M38" s="126" t="str">
        <f t="shared" si="9"/>
        <v>Rückzahlung eigener Investitionsbeiträge</v>
      </c>
    </row>
    <row r="39" spans="1:13">
      <c r="A39" s="19" t="str">
        <f t="shared" si="2"/>
        <v>106</v>
      </c>
      <c r="B39" s="8">
        <v>1063</v>
      </c>
      <c r="C39" s="19" t="s">
        <v>325</v>
      </c>
      <c r="D39" s="19">
        <f t="shared" si="4"/>
        <v>0</v>
      </c>
      <c r="E39" s="19">
        <f t="shared" si="5"/>
        <v>0</v>
      </c>
      <c r="F39" s="19" t="str">
        <f t="shared" si="3"/>
        <v/>
      </c>
      <c r="H39" s="123">
        <v>67</v>
      </c>
      <c r="I39" s="124"/>
      <c r="J39" s="124">
        <f t="shared" si="8"/>
        <v>0</v>
      </c>
      <c r="K39" s="124"/>
      <c r="L39" s="124"/>
      <c r="M39" s="126" t="str">
        <f t="shared" si="9"/>
        <v>Durchlaufende Investitionsbeiträge</v>
      </c>
    </row>
    <row r="40" spans="1:13" ht="10.5">
      <c r="A40" s="19" t="str">
        <f t="shared" si="2"/>
        <v>106</v>
      </c>
      <c r="B40" s="8">
        <v>1068</v>
      </c>
      <c r="C40" s="19" t="s">
        <v>326</v>
      </c>
      <c r="D40" s="19">
        <f t="shared" si="4"/>
        <v>0</v>
      </c>
      <c r="E40" s="19">
        <f t="shared" si="5"/>
        <v>0</v>
      </c>
      <c r="F40" s="19" t="str">
        <f t="shared" si="3"/>
        <v/>
      </c>
      <c r="H40" s="123"/>
      <c r="I40" s="124"/>
      <c r="J40" s="127">
        <f>SUM(J32:J39)</f>
        <v>0</v>
      </c>
      <c r="K40" s="124">
        <f>J40</f>
        <v>0</v>
      </c>
      <c r="L40" s="124"/>
      <c r="M40" s="128" t="s">
        <v>791</v>
      </c>
    </row>
    <row r="41" spans="1:13" ht="10.5">
      <c r="A41" s="19" t="str">
        <f t="shared" si="2"/>
        <v>10</v>
      </c>
      <c r="B41" s="8">
        <v>107</v>
      </c>
      <c r="C41" s="19" t="s">
        <v>327</v>
      </c>
      <c r="D41" s="19">
        <f t="shared" si="4"/>
        <v>0</v>
      </c>
      <c r="E41" s="19">
        <f t="shared" si="5"/>
        <v>0</v>
      </c>
      <c r="F41" s="19" t="str">
        <f t="shared" si="3"/>
        <v/>
      </c>
      <c r="H41" s="121"/>
      <c r="I41" s="122"/>
      <c r="J41" s="122"/>
      <c r="K41" s="129">
        <f>SUM(K24:K40)</f>
        <v>0</v>
      </c>
      <c r="L41" s="129">
        <f>K41</f>
        <v>0</v>
      </c>
      <c r="M41" s="130" t="s">
        <v>792</v>
      </c>
    </row>
    <row r="42" spans="1:13" ht="10.5">
      <c r="A42" s="19" t="str">
        <f t="shared" si="2"/>
        <v>107</v>
      </c>
      <c r="B42" s="8">
        <v>1070</v>
      </c>
      <c r="C42" s="19" t="s">
        <v>328</v>
      </c>
      <c r="D42" s="19">
        <f t="shared" si="4"/>
        <v>0</v>
      </c>
      <c r="E42" s="19">
        <f t="shared" si="5"/>
        <v>0</v>
      </c>
      <c r="F42" s="19" t="str">
        <f t="shared" si="3"/>
        <v/>
      </c>
      <c r="H42" s="131"/>
      <c r="I42" s="120"/>
      <c r="J42" s="120"/>
      <c r="K42" s="134" t="s">
        <v>787</v>
      </c>
      <c r="L42" s="120"/>
      <c r="M42" s="132" t="s">
        <v>793</v>
      </c>
    </row>
    <row r="43" spans="1:13">
      <c r="A43" s="19" t="str">
        <f t="shared" si="2"/>
        <v>107</v>
      </c>
      <c r="B43" s="8">
        <v>1071</v>
      </c>
      <c r="C43" s="19" t="s">
        <v>312</v>
      </c>
      <c r="D43" s="19">
        <f t="shared" si="4"/>
        <v>0</v>
      </c>
      <c r="E43" s="19">
        <f t="shared" si="5"/>
        <v>0</v>
      </c>
      <c r="F43" s="19" t="str">
        <f t="shared" si="3"/>
        <v/>
      </c>
      <c r="H43" s="123">
        <v>69</v>
      </c>
      <c r="I43" s="124"/>
      <c r="J43" s="124">
        <f>SUMIF(SgSachgruppe,$H43,SgEndBestand)</f>
        <v>0</v>
      </c>
      <c r="K43" s="124"/>
      <c r="L43" s="124"/>
      <c r="M43" s="126" t="str">
        <f>IF(H43&lt;&gt;"",VLOOKUP(H43,Sachgruppen,2,0),"")</f>
        <v>Übertrag an Bilanz</v>
      </c>
    </row>
    <row r="44" spans="1:13">
      <c r="A44" s="19" t="str">
        <f t="shared" si="2"/>
        <v>107</v>
      </c>
      <c r="B44" s="8">
        <v>1072</v>
      </c>
      <c r="C44" s="19" t="s">
        <v>329</v>
      </c>
      <c r="D44" s="19">
        <f t="shared" si="4"/>
        <v>0</v>
      </c>
      <c r="E44" s="19">
        <f t="shared" si="5"/>
        <v>0</v>
      </c>
      <c r="F44" s="19" t="str">
        <f t="shared" si="3"/>
        <v/>
      </c>
      <c r="H44" s="123">
        <v>59</v>
      </c>
      <c r="I44" s="124"/>
      <c r="J44" s="124">
        <f>-SUMIF(SgSachgruppe,$H44,SgEndBestand)</f>
        <v>0</v>
      </c>
      <c r="K44" s="124"/>
      <c r="L44" s="124"/>
      <c r="M44" s="126" t="str">
        <f>IF(H44&lt;&gt;"",VLOOKUP(H44,Sachgruppen,2,0),"")</f>
        <v>Übertrag an Bilanz</v>
      </c>
    </row>
    <row r="45" spans="1:13" ht="10.5">
      <c r="A45" s="19" t="str">
        <f t="shared" si="2"/>
        <v>107</v>
      </c>
      <c r="B45" s="8">
        <v>1079</v>
      </c>
      <c r="C45" s="19" t="s">
        <v>330</v>
      </c>
      <c r="D45" s="19">
        <f t="shared" si="4"/>
        <v>0</v>
      </c>
      <c r="E45" s="19">
        <f t="shared" si="5"/>
        <v>0</v>
      </c>
      <c r="F45" s="19" t="str">
        <f t="shared" si="3"/>
        <v/>
      </c>
      <c r="H45" s="121"/>
      <c r="I45" s="122"/>
      <c r="J45" s="129">
        <f>SUM(J43:J44)</f>
        <v>0</v>
      </c>
      <c r="K45" s="129">
        <f>K41-J45</f>
        <v>0</v>
      </c>
      <c r="L45" s="122"/>
      <c r="M45" s="130" t="s">
        <v>650</v>
      </c>
    </row>
    <row r="46" spans="1:13" ht="10.5">
      <c r="A46" s="19" t="str">
        <f t="shared" si="2"/>
        <v>10</v>
      </c>
      <c r="B46" s="8">
        <v>108</v>
      </c>
      <c r="C46" s="19" t="s">
        <v>331</v>
      </c>
      <c r="D46" s="19">
        <f t="shared" si="4"/>
        <v>0</v>
      </c>
      <c r="E46" s="19">
        <f t="shared" si="5"/>
        <v>0</v>
      </c>
      <c r="F46" s="19" t="str">
        <f t="shared" si="3"/>
        <v/>
      </c>
      <c r="H46" s="135"/>
      <c r="I46" s="114"/>
      <c r="J46" s="114"/>
      <c r="K46" s="114"/>
      <c r="L46" s="136">
        <f>L22+L41</f>
        <v>0</v>
      </c>
      <c r="M46" s="137" t="s">
        <v>651</v>
      </c>
    </row>
    <row r="47" spans="1:13" ht="10.5">
      <c r="A47" s="19" t="str">
        <f t="shared" si="2"/>
        <v>108</v>
      </c>
      <c r="B47" s="8">
        <v>1080</v>
      </c>
      <c r="C47" s="19" t="s">
        <v>332</v>
      </c>
      <c r="D47" s="19">
        <f t="shared" si="4"/>
        <v>0</v>
      </c>
      <c r="E47" s="19">
        <f t="shared" si="5"/>
        <v>0</v>
      </c>
      <c r="F47" s="19" t="str">
        <f t="shared" si="3"/>
        <v/>
      </c>
      <c r="H47" s="131"/>
      <c r="I47" s="120"/>
      <c r="J47" s="120"/>
      <c r="K47" s="120"/>
      <c r="L47" s="120"/>
      <c r="M47" s="132" t="s">
        <v>656</v>
      </c>
    </row>
    <row r="48" spans="1:13">
      <c r="A48" s="19" t="str">
        <f t="shared" si="2"/>
        <v>108</v>
      </c>
      <c r="B48" s="8">
        <v>1084</v>
      </c>
      <c r="C48" s="19" t="s">
        <v>333</v>
      </c>
      <c r="D48" s="19">
        <f t="shared" si="4"/>
        <v>0</v>
      </c>
      <c r="E48" s="19">
        <f t="shared" si="5"/>
        <v>0</v>
      </c>
      <c r="F48" s="19" t="str">
        <f t="shared" si="3"/>
        <v/>
      </c>
      <c r="H48" s="123">
        <v>33</v>
      </c>
      <c r="I48" s="124"/>
      <c r="J48" s="124">
        <f>-SUMIF(SgSachgruppe,$H48,SgEndBestand)</f>
        <v>0</v>
      </c>
      <c r="K48" s="124"/>
      <c r="L48" s="124"/>
      <c r="M48" s="126" t="str">
        <f t="shared" ref="M48:M54" si="10">IF(H48&lt;&gt;"",VLOOKUP(H48,Sachgruppen,2,0),"")</f>
        <v>Abschreibungen Verwaltungsvermögen</v>
      </c>
    </row>
    <row r="49" spans="1:13">
      <c r="A49" s="19" t="str">
        <f t="shared" si="2"/>
        <v>108</v>
      </c>
      <c r="B49" s="8">
        <v>1086</v>
      </c>
      <c r="C49" s="19" t="s">
        <v>334</v>
      </c>
      <c r="D49" s="19">
        <f t="shared" si="4"/>
        <v>0</v>
      </c>
      <c r="E49" s="19">
        <f t="shared" si="5"/>
        <v>0</v>
      </c>
      <c r="F49" s="19" t="str">
        <f t="shared" si="3"/>
        <v/>
      </c>
      <c r="H49" s="123">
        <v>364</v>
      </c>
      <c r="I49" s="124"/>
      <c r="J49" s="124">
        <f>-SUMIF(SgSachgruppe,$H49,SgEndBestand)</f>
        <v>0</v>
      </c>
      <c r="K49" s="124"/>
      <c r="L49" s="124"/>
      <c r="M49" s="126" t="str">
        <f t="shared" si="10"/>
        <v>Wertberichtigungen Darlehen VV</v>
      </c>
    </row>
    <row r="50" spans="1:13">
      <c r="A50" s="19" t="str">
        <f t="shared" si="2"/>
        <v>108</v>
      </c>
      <c r="B50" s="8">
        <v>1087</v>
      </c>
      <c r="C50" s="19" t="s">
        <v>335</v>
      </c>
      <c r="D50" s="19">
        <f t="shared" si="4"/>
        <v>0</v>
      </c>
      <c r="E50" s="19">
        <f t="shared" si="5"/>
        <v>0</v>
      </c>
      <c r="F50" s="19" t="str">
        <f t="shared" si="3"/>
        <v/>
      </c>
      <c r="H50" s="123">
        <v>365</v>
      </c>
      <c r="I50" s="124"/>
      <c r="J50" s="124">
        <f>-SUMIF(SgSachgruppe,$H50,SgEndBestand)</f>
        <v>0</v>
      </c>
      <c r="K50" s="124"/>
      <c r="L50" s="124"/>
      <c r="M50" s="126" t="str">
        <f t="shared" si="10"/>
        <v>Wertberichtigungen Beteiligungen VV</v>
      </c>
    </row>
    <row r="51" spans="1:13">
      <c r="A51" s="19" t="str">
        <f t="shared" si="2"/>
        <v>108</v>
      </c>
      <c r="B51" s="8">
        <v>1088</v>
      </c>
      <c r="C51" s="19" t="s">
        <v>336</v>
      </c>
      <c r="D51" s="19">
        <f t="shared" si="4"/>
        <v>0</v>
      </c>
      <c r="E51" s="19">
        <f t="shared" si="5"/>
        <v>0</v>
      </c>
      <c r="F51" s="19" t="str">
        <f t="shared" si="3"/>
        <v/>
      </c>
      <c r="H51" s="123">
        <v>366</v>
      </c>
      <c r="I51" s="124"/>
      <c r="J51" s="124">
        <f>-SUMIF(SgSachgruppe,$H51,SgEndBestand)</f>
        <v>0</v>
      </c>
      <c r="K51" s="124"/>
      <c r="L51" s="124"/>
      <c r="M51" s="126" t="str">
        <f t="shared" si="10"/>
        <v>Abschreibungen Investitionsbeiträge</v>
      </c>
    </row>
    <row r="52" spans="1:13">
      <c r="A52" s="19" t="str">
        <f t="shared" si="2"/>
        <v>108</v>
      </c>
      <c r="B52" s="8">
        <v>1089</v>
      </c>
      <c r="C52" s="19" t="s">
        <v>337</v>
      </c>
      <c r="D52" s="19">
        <f t="shared" si="4"/>
        <v>0</v>
      </c>
      <c r="E52" s="19">
        <f t="shared" si="5"/>
        <v>0</v>
      </c>
      <c r="F52" s="19" t="str">
        <f t="shared" si="3"/>
        <v/>
      </c>
      <c r="H52" s="123">
        <v>4391</v>
      </c>
      <c r="I52" s="124"/>
      <c r="J52" s="124">
        <f>SUMIF(SgSachgruppe,$H52,SgEndBestand)+E510</f>
        <v>0</v>
      </c>
      <c r="K52" s="124"/>
      <c r="L52" s="124"/>
      <c r="M52" s="126" t="str">
        <f t="shared" si="10"/>
        <v>Wertaufholung Sachanlagen und immaterielle Anlagen im VV</v>
      </c>
    </row>
    <row r="53" spans="1:13">
      <c r="A53" s="19" t="str">
        <f t="shared" si="2"/>
        <v>10</v>
      </c>
      <c r="B53" s="8">
        <v>109</v>
      </c>
      <c r="C53" s="19" t="s">
        <v>338</v>
      </c>
      <c r="D53" s="19">
        <f t="shared" si="4"/>
        <v>0</v>
      </c>
      <c r="E53" s="19">
        <f t="shared" si="5"/>
        <v>0</v>
      </c>
      <c r="F53" s="19" t="str">
        <f t="shared" si="3"/>
        <v/>
      </c>
      <c r="H53" s="123">
        <v>4695</v>
      </c>
      <c r="I53" s="124"/>
      <c r="J53" s="124">
        <f>SUMIF(SgSachgruppe,$H53,SgEndBestand)</f>
        <v>0</v>
      </c>
      <c r="K53" s="124"/>
      <c r="L53" s="124"/>
      <c r="M53" s="126" t="str">
        <f t="shared" si="10"/>
        <v>Wertaufholung Darlehen, Beteiligungen und Investitionsbeiträge im VV</v>
      </c>
    </row>
    <row r="54" spans="1:13">
      <c r="A54" s="19" t="str">
        <f t="shared" si="2"/>
        <v>109</v>
      </c>
      <c r="B54" s="8">
        <v>1090</v>
      </c>
      <c r="C54" s="19" t="s">
        <v>339</v>
      </c>
      <c r="D54" s="19">
        <f t="shared" si="4"/>
        <v>0</v>
      </c>
      <c r="E54" s="19">
        <f t="shared" si="5"/>
        <v>0</v>
      </c>
      <c r="F54" s="19" t="str">
        <f t="shared" si="3"/>
        <v/>
      </c>
      <c r="H54" s="123">
        <v>4696</v>
      </c>
      <c r="I54" s="124"/>
      <c r="J54" s="124">
        <f>SUMIF(SgSachgruppe,$H54,SgEndBestand)</f>
        <v>0</v>
      </c>
      <c r="K54" s="124"/>
      <c r="L54" s="124"/>
      <c r="M54" s="126" t="str">
        <f t="shared" si="10"/>
        <v>Gewinn aus Abgang von Darlehen und Investitionsbeiträge im VV</v>
      </c>
    </row>
    <row r="55" spans="1:13" ht="10.5">
      <c r="A55" s="19" t="str">
        <f t="shared" si="2"/>
        <v>109</v>
      </c>
      <c r="B55" s="8">
        <v>1091</v>
      </c>
      <c r="C55" s="19" t="s">
        <v>340</v>
      </c>
      <c r="D55" s="19">
        <f t="shared" si="4"/>
        <v>0</v>
      </c>
      <c r="E55" s="19">
        <f t="shared" si="5"/>
        <v>0</v>
      </c>
      <c r="F55" s="19" t="str">
        <f t="shared" si="3"/>
        <v/>
      </c>
      <c r="H55" s="123"/>
      <c r="I55" s="124"/>
      <c r="J55" s="127">
        <f>SUM(J48:J54)</f>
        <v>0</v>
      </c>
      <c r="K55" s="124"/>
      <c r="L55" s="127">
        <f>J55</f>
        <v>0</v>
      </c>
      <c r="M55" s="128" t="s">
        <v>652</v>
      </c>
    </row>
    <row r="56" spans="1:13" ht="10.5">
      <c r="A56" s="19" t="str">
        <f t="shared" si="2"/>
        <v>109</v>
      </c>
      <c r="B56" s="8">
        <v>1092</v>
      </c>
      <c r="C56" s="19" t="s">
        <v>689</v>
      </c>
      <c r="D56" s="19">
        <f t="shared" ref="D56:D57" si="11">IF(LEN(B56)&lt;4,SUMIF(SgNr,$B56,SgAnfBestand),SUMIF(DeKontoNr,B56,DeAnfBestand))</f>
        <v>0</v>
      </c>
      <c r="E56" s="19">
        <f t="shared" ref="E56:E57" si="12">IF(LEN(B56)&lt;4,SUMIF(SgNr,$B56,SgEndBestand),IF(B56&lt;3000,D56+SUMIF(DeKontoNr,B56,DeBuchBetrag),SUMIF(DeKontoNr,B56,DeBuchBetrag)))</f>
        <v>0</v>
      </c>
      <c r="F56" s="19" t="str">
        <f t="shared" ref="F56:F57" si="13">IF(OR(B56=1,B56=3,B56=5,B56=7,B56=9000),E56-D56,IF(OR(B56=2,B56=4,B56=6,B56=8,B56=9001),-(E56-D56),""))</f>
        <v/>
      </c>
      <c r="H56" s="135"/>
      <c r="I56" s="114"/>
      <c r="J56" s="114"/>
      <c r="K56" s="114"/>
      <c r="L56" s="136">
        <f>L46+L55</f>
        <v>0</v>
      </c>
      <c r="M56" s="137" t="s">
        <v>796</v>
      </c>
    </row>
    <row r="57" spans="1:13" ht="10.5">
      <c r="A57" s="19" t="str">
        <f t="shared" si="2"/>
        <v>109</v>
      </c>
      <c r="B57" s="8">
        <v>1093</v>
      </c>
      <c r="C57" s="19" t="s">
        <v>690</v>
      </c>
      <c r="D57" s="19">
        <f t="shared" si="11"/>
        <v>0</v>
      </c>
      <c r="E57" s="19">
        <f t="shared" si="12"/>
        <v>0</v>
      </c>
      <c r="F57" s="19" t="str">
        <f t="shared" si="13"/>
        <v/>
      </c>
      <c r="H57" s="131"/>
      <c r="I57" s="120"/>
      <c r="J57" s="120"/>
      <c r="K57" s="120"/>
      <c r="L57" s="120"/>
      <c r="M57" s="132" t="s">
        <v>653</v>
      </c>
    </row>
    <row r="58" spans="1:13">
      <c r="A58" s="19" t="str">
        <f t="shared" si="2"/>
        <v>1</v>
      </c>
      <c r="B58" s="8">
        <v>14</v>
      </c>
      <c r="C58" s="19" t="s">
        <v>341</v>
      </c>
      <c r="D58" s="19">
        <f t="shared" si="4"/>
        <v>0</v>
      </c>
      <c r="E58" s="19">
        <f t="shared" si="5"/>
        <v>0</v>
      </c>
      <c r="F58" s="19" t="str">
        <f t="shared" si="3"/>
        <v/>
      </c>
      <c r="H58" s="123">
        <v>14</v>
      </c>
      <c r="I58" s="124"/>
      <c r="J58" s="124">
        <f>SUMIF(SgSachgruppe,$H58,SgEndBestand)</f>
        <v>0</v>
      </c>
      <c r="K58" s="124" t="str">
        <f>IF(F65&lt;&gt;"",VLOOKUP(F65,Sachgruppen,2,0),"")</f>
        <v/>
      </c>
      <c r="L58" s="124"/>
      <c r="M58" s="126" t="str">
        <f>IF(H58&lt;&gt;"",VLOOKUP(H58,Sachgruppen,2,0),"")</f>
        <v>Verwaltungsvermögen</v>
      </c>
    </row>
    <row r="59" spans="1:13">
      <c r="A59" s="19" t="str">
        <f t="shared" si="2"/>
        <v>14</v>
      </c>
      <c r="B59" s="8">
        <v>140</v>
      </c>
      <c r="C59" s="19" t="s">
        <v>79</v>
      </c>
      <c r="D59" s="19">
        <f t="shared" si="4"/>
        <v>0</v>
      </c>
      <c r="E59" s="19">
        <f t="shared" si="5"/>
        <v>0</v>
      </c>
      <c r="F59" s="19" t="str">
        <f t="shared" si="3"/>
        <v/>
      </c>
      <c r="H59" s="123">
        <v>2068</v>
      </c>
      <c r="I59" s="124"/>
      <c r="J59" s="124">
        <f>-SUMIF(SgSachgruppe,$H59,SgEndBestand)</f>
        <v>0</v>
      </c>
      <c r="K59" s="124" t="str">
        <f>IF(F66&lt;&gt;"",VLOOKUP(F66,Sachgruppen,2,0),"")</f>
        <v/>
      </c>
      <c r="L59" s="124"/>
      <c r="M59" s="126" t="str">
        <f>IF(H59&lt;&gt;"",VLOOKUP(H59,Sachgruppen,2,0),"")</f>
        <v>Überschuss Anschlussgebühren</v>
      </c>
    </row>
    <row r="60" spans="1:13" ht="10.5">
      <c r="A60" s="19" t="str">
        <f t="shared" si="2"/>
        <v>140</v>
      </c>
      <c r="B60" s="8">
        <v>1400</v>
      </c>
      <c r="C60" s="19" t="s">
        <v>691</v>
      </c>
      <c r="D60" s="19">
        <f t="shared" si="4"/>
        <v>0</v>
      </c>
      <c r="E60" s="19">
        <f t="shared" si="5"/>
        <v>0</v>
      </c>
      <c r="F60" s="19" t="str">
        <f t="shared" si="3"/>
        <v/>
      </c>
      <c r="H60" s="121"/>
      <c r="I60" s="122"/>
      <c r="J60" s="129">
        <f>SUM(J58:J59)</f>
        <v>0</v>
      </c>
      <c r="K60" s="122"/>
      <c r="L60" s="129">
        <f>J60</f>
        <v>0</v>
      </c>
      <c r="M60" s="130" t="s">
        <v>796</v>
      </c>
    </row>
    <row r="61" spans="1:13" ht="10.5">
      <c r="A61" s="19" t="str">
        <f t="shared" si="2"/>
        <v>140</v>
      </c>
      <c r="B61" s="8">
        <v>1401</v>
      </c>
      <c r="C61" s="19" t="s">
        <v>342</v>
      </c>
      <c r="D61" s="19">
        <f t="shared" si="4"/>
        <v>0</v>
      </c>
      <c r="E61" s="19">
        <f t="shared" si="5"/>
        <v>0</v>
      </c>
      <c r="F61" s="19" t="str">
        <f t="shared" si="3"/>
        <v/>
      </c>
      <c r="H61" s="75"/>
      <c r="I61" s="76"/>
      <c r="J61" s="76"/>
      <c r="K61" s="76"/>
      <c r="L61" s="77">
        <f>L60-L56</f>
        <v>0</v>
      </c>
      <c r="M61" s="78" t="s">
        <v>655</v>
      </c>
    </row>
    <row r="62" spans="1:13">
      <c r="A62" s="19" t="str">
        <f t="shared" si="2"/>
        <v>140</v>
      </c>
      <c r="B62" s="8">
        <v>1402</v>
      </c>
      <c r="C62" s="19" t="s">
        <v>343</v>
      </c>
      <c r="D62" s="19">
        <f t="shared" si="4"/>
        <v>0</v>
      </c>
      <c r="E62" s="19">
        <f t="shared" si="5"/>
        <v>0</v>
      </c>
      <c r="F62" s="19" t="str">
        <f t="shared" si="3"/>
        <v/>
      </c>
      <c r="H62" s="61"/>
      <c r="I62" s="60"/>
      <c r="J62" s="60"/>
      <c r="K62" s="60"/>
      <c r="L62" s="60"/>
      <c r="M62" s="61"/>
    </row>
    <row r="63" spans="1:13" ht="10.5">
      <c r="A63" s="19" t="str">
        <f t="shared" si="2"/>
        <v>140</v>
      </c>
      <c r="B63" s="8">
        <v>1403</v>
      </c>
      <c r="C63" s="19" t="s">
        <v>344</v>
      </c>
      <c r="D63" s="19">
        <f t="shared" si="4"/>
        <v>0</v>
      </c>
      <c r="E63" s="19">
        <f t="shared" si="5"/>
        <v>0</v>
      </c>
      <c r="F63" s="19" t="str">
        <f t="shared" si="3"/>
        <v/>
      </c>
      <c r="H63" s="65" t="s">
        <v>819</v>
      </c>
      <c r="I63" s="79"/>
      <c r="J63" s="79"/>
      <c r="K63" s="79"/>
      <c r="L63" s="66"/>
      <c r="M63" s="67"/>
    </row>
    <row r="64" spans="1:13">
      <c r="A64" s="19" t="str">
        <f t="shared" si="2"/>
        <v>140</v>
      </c>
      <c r="B64" s="8">
        <v>1404</v>
      </c>
      <c r="C64" s="19" t="s">
        <v>345</v>
      </c>
      <c r="D64" s="19">
        <f t="shared" si="4"/>
        <v>0</v>
      </c>
      <c r="E64" s="19">
        <f t="shared" si="5"/>
        <v>0</v>
      </c>
      <c r="F64" s="19" t="str">
        <f t="shared" si="3"/>
        <v/>
      </c>
      <c r="H64" s="68" t="s">
        <v>2</v>
      </c>
      <c r="I64" s="69" t="s">
        <v>581</v>
      </c>
      <c r="J64" s="69" t="s">
        <v>573</v>
      </c>
      <c r="K64" s="74" t="s">
        <v>794</v>
      </c>
      <c r="L64" s="74" t="s">
        <v>795</v>
      </c>
      <c r="M64" s="80"/>
    </row>
    <row r="65" spans="1:13">
      <c r="A65" s="19" t="str">
        <f t="shared" si="2"/>
        <v>140</v>
      </c>
      <c r="B65" s="8">
        <v>1405</v>
      </c>
      <c r="C65" s="19" t="s">
        <v>346</v>
      </c>
      <c r="D65" s="19">
        <f t="shared" si="4"/>
        <v>0</v>
      </c>
      <c r="E65" s="19">
        <f t="shared" si="5"/>
        <v>0</v>
      </c>
      <c r="F65" s="19" t="str">
        <f t="shared" si="3"/>
        <v/>
      </c>
      <c r="H65" s="119">
        <v>2090</v>
      </c>
      <c r="I65" s="120">
        <f>SUMIF(SgSachgruppe,$H65,SgAnfBestand)</f>
        <v>0</v>
      </c>
      <c r="J65" s="120"/>
      <c r="K65" s="120"/>
      <c r="L65" s="120"/>
      <c r="M65" s="125" t="str">
        <f>IF(H65&lt;&gt;"",VLOOKUP(H65,Sachgruppen,2,0),"")</f>
        <v>Verbindlichkeiten gegenüber Spezialfinanzierungen im FK</v>
      </c>
    </row>
    <row r="66" spans="1:13">
      <c r="A66" s="19" t="str">
        <f t="shared" si="2"/>
        <v>140</v>
      </c>
      <c r="B66" s="8">
        <v>1406</v>
      </c>
      <c r="C66" s="19" t="s">
        <v>347</v>
      </c>
      <c r="D66" s="19">
        <f t="shared" si="4"/>
        <v>0</v>
      </c>
      <c r="E66" s="19">
        <f t="shared" si="5"/>
        <v>0</v>
      </c>
      <c r="F66" s="19" t="str">
        <f t="shared" si="3"/>
        <v/>
      </c>
      <c r="H66" s="123">
        <v>1090</v>
      </c>
      <c r="I66" s="124">
        <f>-SUMIF(SgSachgruppe,$H66,SgAnfBestand)</f>
        <v>0</v>
      </c>
      <c r="J66" s="124"/>
      <c r="K66" s="124"/>
      <c r="L66" s="124"/>
      <c r="M66" s="126" t="str">
        <f>IF(H66&lt;&gt;"",VLOOKUP(H66,Sachgruppen,2,0),"")</f>
        <v>Forderungen gegenüber Spezialfinanzierungen im FK</v>
      </c>
    </row>
    <row r="67" spans="1:13" ht="10.5">
      <c r="A67" s="19" t="str">
        <f t="shared" si="2"/>
        <v>140</v>
      </c>
      <c r="B67" s="8">
        <v>1407</v>
      </c>
      <c r="C67" s="19" t="s">
        <v>348</v>
      </c>
      <c r="D67" s="19">
        <f t="shared" si="4"/>
        <v>0</v>
      </c>
      <c r="E67" s="19">
        <f t="shared" si="5"/>
        <v>0</v>
      </c>
      <c r="F67" s="19" t="str">
        <f t="shared" si="3"/>
        <v/>
      </c>
      <c r="H67" s="123"/>
      <c r="I67" s="127">
        <f>SUM(I65:I66)</f>
        <v>0</v>
      </c>
      <c r="J67" s="124"/>
      <c r="K67" s="124"/>
      <c r="L67" s="124">
        <f>I67</f>
        <v>0</v>
      </c>
      <c r="M67" s="128" t="s">
        <v>816</v>
      </c>
    </row>
    <row r="68" spans="1:13">
      <c r="A68" s="19" t="str">
        <f t="shared" si="2"/>
        <v>140</v>
      </c>
      <c r="B68" s="8">
        <v>1409</v>
      </c>
      <c r="C68" s="19" t="s">
        <v>349</v>
      </c>
      <c r="D68" s="19">
        <f t="shared" si="4"/>
        <v>0</v>
      </c>
      <c r="E68" s="19">
        <f t="shared" si="5"/>
        <v>0</v>
      </c>
      <c r="F68" s="19" t="str">
        <f t="shared" si="3"/>
        <v/>
      </c>
      <c r="H68" s="123">
        <v>3500</v>
      </c>
      <c r="I68" s="124"/>
      <c r="J68" s="124">
        <f>SUMIF(SgSachgruppe,$H68,SgEndBestand)</f>
        <v>0</v>
      </c>
      <c r="K68" s="124"/>
      <c r="L68" s="124"/>
      <c r="M68" s="126" t="str">
        <f>IF(H68&lt;&gt;"",VLOOKUP(H68,Sachgruppen,2,0),"")</f>
        <v>Einlagen in Spezialfinanzierungen FK</v>
      </c>
    </row>
    <row r="69" spans="1:13">
      <c r="A69" s="19" t="str">
        <f t="shared" si="2"/>
        <v>14</v>
      </c>
      <c r="B69" s="8">
        <v>142</v>
      </c>
      <c r="C69" s="19" t="s">
        <v>350</v>
      </c>
      <c r="D69" s="19">
        <f t="shared" si="4"/>
        <v>0</v>
      </c>
      <c r="E69" s="19">
        <f t="shared" si="5"/>
        <v>0</v>
      </c>
      <c r="F69" s="19" t="str">
        <f t="shared" si="3"/>
        <v/>
      </c>
      <c r="H69" s="123">
        <v>4500</v>
      </c>
      <c r="I69" s="124"/>
      <c r="J69" s="124">
        <f>-SUMIF(SgSachgruppe,$H69,SgEndBestand)</f>
        <v>0</v>
      </c>
      <c r="K69" s="124"/>
      <c r="L69" s="124"/>
      <c r="M69" s="126" t="str">
        <f>IF(H69&lt;&gt;"",VLOOKUP(H69,Sachgruppen,2,0),"")</f>
        <v>Entnahmen aus Spezialfinanzierungen des FK</v>
      </c>
    </row>
    <row r="70" spans="1:13" ht="10.5">
      <c r="A70" s="19" t="str">
        <f t="shared" ref="A70:A131" si="14">IF(LEN($B70)=4,LEFT($B70,3),IF(LEN($B70)=3,LEFT($B70,2),IF(LEN($B70)=2,LEFT($B70,1),"")))</f>
        <v>142</v>
      </c>
      <c r="B70" s="8">
        <v>1420</v>
      </c>
      <c r="C70" s="19" t="s">
        <v>351</v>
      </c>
      <c r="D70" s="19">
        <f t="shared" si="4"/>
        <v>0</v>
      </c>
      <c r="E70" s="19">
        <f t="shared" si="5"/>
        <v>0</v>
      </c>
      <c r="F70" s="19" t="str">
        <f t="shared" ref="F70:F131" si="15">IF(OR(B70=1,B70=3,B70=5,B70=7,B70=9000),E70-D70,IF(OR(B70=2,B70=4,B70=6,B70=8,B70=9001),-(E70-D70),""))</f>
        <v/>
      </c>
      <c r="H70" s="123"/>
      <c r="I70" s="124"/>
      <c r="J70" s="127">
        <f>SUM(J68:J69)</f>
        <v>0</v>
      </c>
      <c r="K70" s="124"/>
      <c r="L70" s="124">
        <f>J70</f>
        <v>0</v>
      </c>
      <c r="M70" s="128" t="s">
        <v>661</v>
      </c>
    </row>
    <row r="71" spans="1:13" ht="10.5">
      <c r="A71" s="19" t="str">
        <f t="shared" si="14"/>
        <v>142</v>
      </c>
      <c r="B71" s="8">
        <v>1421</v>
      </c>
      <c r="C71" s="19" t="s">
        <v>352</v>
      </c>
      <c r="D71" s="19">
        <f t="shared" ref="D71:D132" si="16">IF(LEN(B71)&lt;4,SUMIF(SgNr,$B71,SgAnfBestand),SUMIF(DeKontoNr,B71,DeAnfBestand))</f>
        <v>0</v>
      </c>
      <c r="E71" s="19">
        <f t="shared" ref="E71:E132" si="17">IF(LEN(B71)&lt;4,SUMIF(SgNr,$B71,SgEndBestand),IF(B71&lt;3000,D71+SUMIF(DeKontoNr,B71,DeBuchBetrag),SUMIF(DeKontoNr,B71,DeBuchBetrag)))</f>
        <v>0</v>
      </c>
      <c r="F71" s="19" t="str">
        <f t="shared" si="15"/>
        <v/>
      </c>
      <c r="H71" s="121"/>
      <c r="I71" s="122"/>
      <c r="J71" s="122"/>
      <c r="K71" s="122"/>
      <c r="L71" s="129">
        <f>L67+L70</f>
        <v>0</v>
      </c>
      <c r="M71" s="130" t="s">
        <v>797</v>
      </c>
    </row>
    <row r="72" spans="1:13" ht="10.5">
      <c r="A72" s="19" t="str">
        <f t="shared" si="14"/>
        <v>142</v>
      </c>
      <c r="B72" s="8">
        <v>1427</v>
      </c>
      <c r="C72" s="19" t="s">
        <v>353</v>
      </c>
      <c r="D72" s="19">
        <f t="shared" si="16"/>
        <v>0</v>
      </c>
      <c r="E72" s="19">
        <f t="shared" si="17"/>
        <v>0</v>
      </c>
      <c r="F72" s="19" t="str">
        <f t="shared" si="15"/>
        <v/>
      </c>
      <c r="H72" s="131"/>
      <c r="I72" s="120"/>
      <c r="J72" s="120"/>
      <c r="K72" s="120"/>
      <c r="L72" s="120"/>
      <c r="M72" s="132" t="s">
        <v>797</v>
      </c>
    </row>
    <row r="73" spans="1:13">
      <c r="A73" s="19" t="str">
        <f t="shared" si="14"/>
        <v>142</v>
      </c>
      <c r="B73" s="8">
        <v>1429</v>
      </c>
      <c r="C73" s="19" t="s">
        <v>354</v>
      </c>
      <c r="D73" s="19">
        <f t="shared" si="16"/>
        <v>0</v>
      </c>
      <c r="E73" s="19">
        <f t="shared" si="17"/>
        <v>0</v>
      </c>
      <c r="F73" s="19" t="str">
        <f t="shared" si="15"/>
        <v/>
      </c>
      <c r="H73" s="123">
        <v>2090</v>
      </c>
      <c r="I73" s="124"/>
      <c r="J73" s="124">
        <f>SUMIF(SgSachgruppe,$H73,SgEndBestand)</f>
        <v>0</v>
      </c>
      <c r="K73" s="124"/>
      <c r="L73" s="124"/>
      <c r="M73" s="126" t="str">
        <f>IF(H73&lt;&gt;"",VLOOKUP(H73,Sachgruppen,2,0),"")</f>
        <v>Verbindlichkeiten gegenüber Spezialfinanzierungen im FK</v>
      </c>
    </row>
    <row r="74" spans="1:13">
      <c r="A74" s="19" t="str">
        <f t="shared" si="14"/>
        <v>14</v>
      </c>
      <c r="B74" s="8">
        <v>144</v>
      </c>
      <c r="C74" s="19" t="s">
        <v>355</v>
      </c>
      <c r="D74" s="19">
        <f t="shared" si="16"/>
        <v>0</v>
      </c>
      <c r="E74" s="19">
        <f t="shared" si="17"/>
        <v>0</v>
      </c>
      <c r="F74" s="19" t="str">
        <f t="shared" si="15"/>
        <v/>
      </c>
      <c r="H74" s="123">
        <v>1090</v>
      </c>
      <c r="I74" s="124"/>
      <c r="J74" s="124">
        <f>-SUMIF(SgSachgruppe,$H74,SgEndBestand)</f>
        <v>0</v>
      </c>
      <c r="K74" s="124"/>
      <c r="L74" s="124"/>
      <c r="M74" s="126" t="str">
        <f>IF(H74&lt;&gt;"",VLOOKUP(H74,Sachgruppen,2,0),"")</f>
        <v>Forderungen gegenüber Spezialfinanzierungen im FK</v>
      </c>
    </row>
    <row r="75" spans="1:13" ht="10.5">
      <c r="A75" s="19" t="str">
        <f t="shared" si="14"/>
        <v>144</v>
      </c>
      <c r="B75" s="8">
        <v>1440</v>
      </c>
      <c r="C75" s="19" t="s">
        <v>356</v>
      </c>
      <c r="D75" s="19">
        <f t="shared" si="16"/>
        <v>0</v>
      </c>
      <c r="E75" s="19">
        <f t="shared" si="17"/>
        <v>0</v>
      </c>
      <c r="F75" s="19" t="str">
        <f t="shared" si="15"/>
        <v/>
      </c>
      <c r="H75" s="121"/>
      <c r="I75" s="122"/>
      <c r="J75" s="129">
        <f>SUM(J73:J74)</f>
        <v>0</v>
      </c>
      <c r="K75" s="122"/>
      <c r="L75" s="129">
        <f>J75</f>
        <v>0</v>
      </c>
      <c r="M75" s="130" t="s">
        <v>797</v>
      </c>
    </row>
    <row r="76" spans="1:13" ht="10.5">
      <c r="A76" s="19" t="str">
        <f t="shared" si="14"/>
        <v>144</v>
      </c>
      <c r="B76" s="8">
        <v>1441</v>
      </c>
      <c r="C76" s="19" t="s">
        <v>357</v>
      </c>
      <c r="D76" s="19">
        <f t="shared" si="16"/>
        <v>0</v>
      </c>
      <c r="E76" s="19">
        <f t="shared" si="17"/>
        <v>0</v>
      </c>
      <c r="F76" s="19" t="str">
        <f t="shared" si="15"/>
        <v/>
      </c>
      <c r="H76" s="75"/>
      <c r="I76" s="76"/>
      <c r="J76" s="76"/>
      <c r="K76" s="76"/>
      <c r="L76" s="77">
        <f>L75-L71</f>
        <v>0</v>
      </c>
      <c r="M76" s="78" t="s">
        <v>655</v>
      </c>
    </row>
    <row r="77" spans="1:13">
      <c r="A77" s="19" t="str">
        <f t="shared" si="14"/>
        <v>144</v>
      </c>
      <c r="B77" s="8">
        <v>1442</v>
      </c>
      <c r="C77" s="19" t="s">
        <v>358</v>
      </c>
      <c r="D77" s="19">
        <f t="shared" si="16"/>
        <v>0</v>
      </c>
      <c r="E77" s="19">
        <f t="shared" si="17"/>
        <v>0</v>
      </c>
      <c r="F77" s="19" t="str">
        <f t="shared" si="15"/>
        <v/>
      </c>
    </row>
    <row r="78" spans="1:13" ht="10.5">
      <c r="A78" s="19" t="str">
        <f t="shared" si="14"/>
        <v>144</v>
      </c>
      <c r="B78" s="8">
        <v>1443</v>
      </c>
      <c r="C78" s="19" t="s">
        <v>359</v>
      </c>
      <c r="D78" s="19">
        <f t="shared" si="16"/>
        <v>0</v>
      </c>
      <c r="E78" s="19">
        <f t="shared" si="17"/>
        <v>0</v>
      </c>
      <c r="F78" s="19" t="str">
        <f t="shared" si="15"/>
        <v/>
      </c>
      <c r="H78" s="65" t="s">
        <v>820</v>
      </c>
      <c r="I78" s="79"/>
      <c r="J78" s="79"/>
      <c r="K78" s="79"/>
      <c r="L78" s="66"/>
      <c r="M78" s="67"/>
    </row>
    <row r="79" spans="1:13">
      <c r="A79" s="19" t="str">
        <f t="shared" si="14"/>
        <v>144</v>
      </c>
      <c r="B79" s="8">
        <v>1444</v>
      </c>
      <c r="C79" s="19" t="s">
        <v>360</v>
      </c>
      <c r="D79" s="19">
        <f t="shared" si="16"/>
        <v>0</v>
      </c>
      <c r="E79" s="19">
        <f t="shared" si="17"/>
        <v>0</v>
      </c>
      <c r="F79" s="19" t="str">
        <f t="shared" si="15"/>
        <v/>
      </c>
      <c r="H79" s="68" t="s">
        <v>2</v>
      </c>
      <c r="I79" s="69" t="s">
        <v>581</v>
      </c>
      <c r="J79" s="69" t="s">
        <v>573</v>
      </c>
      <c r="K79" s="74" t="s">
        <v>794</v>
      </c>
      <c r="L79" s="74" t="s">
        <v>795</v>
      </c>
      <c r="M79" s="80"/>
    </row>
    <row r="80" spans="1:13">
      <c r="A80" s="19" t="str">
        <f t="shared" si="14"/>
        <v>144</v>
      </c>
      <c r="B80" s="8">
        <v>1445</v>
      </c>
      <c r="C80" s="19" t="s">
        <v>361</v>
      </c>
      <c r="D80" s="19">
        <f t="shared" si="16"/>
        <v>0</v>
      </c>
      <c r="E80" s="19">
        <f t="shared" si="17"/>
        <v>0</v>
      </c>
      <c r="F80" s="19" t="str">
        <f t="shared" si="15"/>
        <v/>
      </c>
      <c r="H80" s="119">
        <v>2091</v>
      </c>
      <c r="I80" s="120">
        <f>SUMIF(SgSachgruppe,$H80,SgAnfBestand)</f>
        <v>0</v>
      </c>
      <c r="J80" s="120"/>
      <c r="K80" s="120"/>
      <c r="L80" s="120"/>
      <c r="M80" s="125" t="str">
        <f>IF(H80&lt;&gt;"",VLOOKUP(H80,Sachgruppen,2,0),"")</f>
        <v>Verbindlichkeiten gegenüber Fonds im FK</v>
      </c>
    </row>
    <row r="81" spans="1:13">
      <c r="A81" s="19" t="str">
        <f t="shared" si="14"/>
        <v>144</v>
      </c>
      <c r="B81" s="8">
        <v>1446</v>
      </c>
      <c r="C81" s="19" t="s">
        <v>362</v>
      </c>
      <c r="D81" s="19">
        <f t="shared" si="16"/>
        <v>0</v>
      </c>
      <c r="E81" s="19">
        <f t="shared" si="17"/>
        <v>0</v>
      </c>
      <c r="F81" s="19" t="str">
        <f t="shared" si="15"/>
        <v/>
      </c>
      <c r="H81" s="123">
        <v>1091</v>
      </c>
      <c r="I81" s="124">
        <f>-SUMIF(SgSachgruppe,$H81,SgAnfBestand)</f>
        <v>0</v>
      </c>
      <c r="J81" s="124"/>
      <c r="K81" s="124"/>
      <c r="L81" s="124"/>
      <c r="M81" s="126" t="str">
        <f>IF(H81&lt;&gt;"",VLOOKUP(H81,Sachgruppen,2,0),"")</f>
        <v>Forderungen gegenüber Fonds im FK</v>
      </c>
    </row>
    <row r="82" spans="1:13" ht="10.5">
      <c r="A82" s="19" t="str">
        <f t="shared" si="14"/>
        <v>144</v>
      </c>
      <c r="B82" s="8">
        <v>1447</v>
      </c>
      <c r="C82" s="19" t="s">
        <v>363</v>
      </c>
      <c r="D82" s="19">
        <f t="shared" si="16"/>
        <v>0</v>
      </c>
      <c r="E82" s="19">
        <f t="shared" si="17"/>
        <v>0</v>
      </c>
      <c r="F82" s="19" t="str">
        <f t="shared" si="15"/>
        <v/>
      </c>
      <c r="H82" s="123"/>
      <c r="I82" s="127">
        <f>SUM(I80:I81)</f>
        <v>0</v>
      </c>
      <c r="J82" s="124"/>
      <c r="K82" s="124"/>
      <c r="L82" s="124">
        <f>I82</f>
        <v>0</v>
      </c>
      <c r="M82" s="128" t="s">
        <v>663</v>
      </c>
    </row>
    <row r="83" spans="1:13">
      <c r="A83" s="19" t="str">
        <f t="shared" si="14"/>
        <v>144</v>
      </c>
      <c r="B83" s="8">
        <v>1448</v>
      </c>
      <c r="C83" s="19" t="s">
        <v>364</v>
      </c>
      <c r="D83" s="19">
        <f t="shared" si="16"/>
        <v>0</v>
      </c>
      <c r="E83" s="19">
        <f t="shared" si="17"/>
        <v>0</v>
      </c>
      <c r="F83" s="19" t="str">
        <f t="shared" si="15"/>
        <v/>
      </c>
      <c r="H83" s="123">
        <v>3501</v>
      </c>
      <c r="I83" s="124"/>
      <c r="J83" s="124">
        <f>SUMIF(SgSachgruppe,$H83,SgEndBestand)</f>
        <v>0</v>
      </c>
      <c r="K83" s="124"/>
      <c r="L83" s="124"/>
      <c r="M83" s="126" t="str">
        <f>IF(H83&lt;&gt;"",VLOOKUP(H83,Sachgruppen,2,0),"")</f>
        <v>Einlagen in Fonds des FK</v>
      </c>
    </row>
    <row r="84" spans="1:13">
      <c r="A84" s="19" t="str">
        <f t="shared" si="14"/>
        <v>14</v>
      </c>
      <c r="B84" s="8">
        <v>145</v>
      </c>
      <c r="C84" s="19" t="s">
        <v>365</v>
      </c>
      <c r="D84" s="19">
        <f t="shared" si="16"/>
        <v>0</v>
      </c>
      <c r="E84" s="19">
        <f t="shared" si="17"/>
        <v>0</v>
      </c>
      <c r="F84" s="19" t="str">
        <f t="shared" si="15"/>
        <v/>
      </c>
      <c r="H84" s="123">
        <v>4501</v>
      </c>
      <c r="I84" s="124"/>
      <c r="J84" s="124">
        <f>-SUMIF(SgSachgruppe,$H84,SgEndBestand)</f>
        <v>0</v>
      </c>
      <c r="K84" s="124"/>
      <c r="L84" s="124"/>
      <c r="M84" s="126" t="str">
        <f>IF(H84&lt;&gt;"",VLOOKUP(H84,Sachgruppen,2,0),"")</f>
        <v>Entnahmen aus Fonds des FK</v>
      </c>
    </row>
    <row r="85" spans="1:13">
      <c r="A85" s="19" t="str">
        <f t="shared" si="14"/>
        <v>145</v>
      </c>
      <c r="B85" s="8">
        <v>1450</v>
      </c>
      <c r="C85" s="19" t="s">
        <v>366</v>
      </c>
      <c r="D85" s="19">
        <f t="shared" si="16"/>
        <v>0</v>
      </c>
      <c r="E85" s="19">
        <f t="shared" si="17"/>
        <v>0</v>
      </c>
      <c r="F85" s="19" t="str">
        <f t="shared" si="15"/>
        <v/>
      </c>
      <c r="H85" s="123">
        <v>6379</v>
      </c>
      <c r="I85" s="124"/>
      <c r="J85" s="124">
        <f>-SUMIF(SgSachgruppe,$H85,SgEndBestand)</f>
        <v>0</v>
      </c>
      <c r="K85" s="124"/>
      <c r="L85" s="124"/>
      <c r="M85" s="126" t="str">
        <f>IF(H85&lt;&gt;"",VLOOKUP(H85,Sachgruppen,2,0),"")</f>
        <v>Entnahmen aus Fonds im Fremdkapital</v>
      </c>
    </row>
    <row r="86" spans="1:13" ht="10.5">
      <c r="A86" s="19" t="str">
        <f t="shared" si="14"/>
        <v>145</v>
      </c>
      <c r="B86" s="8">
        <v>1451</v>
      </c>
      <c r="C86" s="19" t="s">
        <v>367</v>
      </c>
      <c r="D86" s="19">
        <f t="shared" si="16"/>
        <v>0</v>
      </c>
      <c r="E86" s="19">
        <f t="shared" si="17"/>
        <v>0</v>
      </c>
      <c r="F86" s="19" t="str">
        <f t="shared" si="15"/>
        <v/>
      </c>
      <c r="H86" s="123"/>
      <c r="I86" s="124"/>
      <c r="J86" s="127">
        <f>SUM(J84:J85)</f>
        <v>0</v>
      </c>
      <c r="K86" s="124"/>
      <c r="L86" s="124">
        <f>J86</f>
        <v>0</v>
      </c>
      <c r="M86" s="128" t="s">
        <v>661</v>
      </c>
    </row>
    <row r="87" spans="1:13" ht="10.5">
      <c r="A87" s="19" t="str">
        <f t="shared" si="14"/>
        <v>145</v>
      </c>
      <c r="B87" s="8">
        <v>1452</v>
      </c>
      <c r="C87" s="19" t="s">
        <v>368</v>
      </c>
      <c r="D87" s="19">
        <f t="shared" si="16"/>
        <v>0</v>
      </c>
      <c r="E87" s="19">
        <f t="shared" si="17"/>
        <v>0</v>
      </c>
      <c r="F87" s="19" t="str">
        <f t="shared" si="15"/>
        <v/>
      </c>
      <c r="H87" s="121"/>
      <c r="I87" s="122"/>
      <c r="J87" s="122"/>
      <c r="K87" s="122"/>
      <c r="L87" s="129">
        <f>L82+L86</f>
        <v>0</v>
      </c>
      <c r="M87" s="130" t="s">
        <v>664</v>
      </c>
    </row>
    <row r="88" spans="1:13" ht="10.5">
      <c r="A88" s="19" t="str">
        <f t="shared" si="14"/>
        <v>145</v>
      </c>
      <c r="B88" s="8">
        <v>1453</v>
      </c>
      <c r="C88" s="19" t="s">
        <v>369</v>
      </c>
      <c r="D88" s="19">
        <f t="shared" si="16"/>
        <v>0</v>
      </c>
      <c r="E88" s="19">
        <f t="shared" si="17"/>
        <v>0</v>
      </c>
      <c r="F88" s="19" t="str">
        <f t="shared" si="15"/>
        <v/>
      </c>
      <c r="H88" s="133"/>
      <c r="I88" s="124"/>
      <c r="J88" s="124"/>
      <c r="K88" s="124"/>
      <c r="L88" s="124"/>
      <c r="M88" s="132" t="s">
        <v>664</v>
      </c>
    </row>
    <row r="89" spans="1:13">
      <c r="A89" s="19" t="str">
        <f t="shared" si="14"/>
        <v>145</v>
      </c>
      <c r="B89" s="8">
        <v>1454</v>
      </c>
      <c r="C89" s="19" t="s">
        <v>370</v>
      </c>
      <c r="D89" s="19">
        <f t="shared" si="16"/>
        <v>0</v>
      </c>
      <c r="E89" s="19">
        <f t="shared" si="17"/>
        <v>0</v>
      </c>
      <c r="F89" s="19" t="str">
        <f t="shared" si="15"/>
        <v/>
      </c>
      <c r="H89" s="123">
        <v>2091</v>
      </c>
      <c r="I89" s="124"/>
      <c r="J89" s="124">
        <f>SUMIF(SgSachgruppe,$H89,SgEndBestand)</f>
        <v>0</v>
      </c>
      <c r="K89" s="124"/>
      <c r="L89" s="124"/>
      <c r="M89" s="126" t="str">
        <f>IF(H89&lt;&gt;"",VLOOKUP(H89,Sachgruppen,2,0),"")</f>
        <v>Verbindlichkeiten gegenüber Fonds im FK</v>
      </c>
    </row>
    <row r="90" spans="1:13">
      <c r="A90" s="19" t="str">
        <f t="shared" si="14"/>
        <v>145</v>
      </c>
      <c r="B90" s="8">
        <v>1455</v>
      </c>
      <c r="C90" s="19" t="s">
        <v>371</v>
      </c>
      <c r="D90" s="19">
        <f t="shared" si="16"/>
        <v>0</v>
      </c>
      <c r="E90" s="19">
        <f t="shared" si="17"/>
        <v>0</v>
      </c>
      <c r="F90" s="19" t="str">
        <f t="shared" si="15"/>
        <v/>
      </c>
      <c r="H90" s="123">
        <v>1091</v>
      </c>
      <c r="I90" s="124"/>
      <c r="J90" s="124">
        <f>-SUMIF(SgSachgruppe,$H90,SgEndBestand)</f>
        <v>0</v>
      </c>
      <c r="K90" s="124"/>
      <c r="L90" s="124"/>
      <c r="M90" s="126" t="str">
        <f>IF(H90&lt;&gt;"",VLOOKUP(H90,Sachgruppen,2,0),"")</f>
        <v>Forderungen gegenüber Fonds im FK</v>
      </c>
    </row>
    <row r="91" spans="1:13" ht="10.5">
      <c r="A91" s="19" t="str">
        <f t="shared" si="14"/>
        <v>145</v>
      </c>
      <c r="B91" s="8">
        <v>1456</v>
      </c>
      <c r="C91" s="19" t="s">
        <v>372</v>
      </c>
      <c r="D91" s="19">
        <f t="shared" si="16"/>
        <v>0</v>
      </c>
      <c r="E91" s="19">
        <f t="shared" si="17"/>
        <v>0</v>
      </c>
      <c r="F91" s="19" t="str">
        <f t="shared" si="15"/>
        <v/>
      </c>
      <c r="H91" s="123"/>
      <c r="I91" s="124"/>
      <c r="J91" s="127">
        <f>SUM(J89:J90)</f>
        <v>0</v>
      </c>
      <c r="K91" s="124"/>
      <c r="L91" s="127">
        <f>J91</f>
        <v>0</v>
      </c>
      <c r="M91" s="128" t="s">
        <v>664</v>
      </c>
    </row>
    <row r="92" spans="1:13" ht="10.5">
      <c r="A92" s="19" t="str">
        <f t="shared" si="14"/>
        <v>145</v>
      </c>
      <c r="B92" s="8">
        <v>1457</v>
      </c>
      <c r="C92" s="19" t="s">
        <v>373</v>
      </c>
      <c r="D92" s="19">
        <f t="shared" si="16"/>
        <v>0</v>
      </c>
      <c r="E92" s="19">
        <f t="shared" si="17"/>
        <v>0</v>
      </c>
      <c r="F92" s="19" t="str">
        <f t="shared" si="15"/>
        <v/>
      </c>
      <c r="H92" s="81"/>
      <c r="I92" s="82"/>
      <c r="J92" s="82"/>
      <c r="K92" s="82"/>
      <c r="L92" s="83">
        <f>L91-L87</f>
        <v>0</v>
      </c>
      <c r="M92" s="84" t="s">
        <v>655</v>
      </c>
    </row>
    <row r="93" spans="1:13">
      <c r="A93" s="19" t="str">
        <f t="shared" si="14"/>
        <v>145</v>
      </c>
      <c r="B93" s="8">
        <v>1458</v>
      </c>
      <c r="C93" s="19" t="s">
        <v>374</v>
      </c>
      <c r="D93" s="19">
        <f t="shared" si="16"/>
        <v>0</v>
      </c>
      <c r="E93" s="19">
        <f t="shared" si="17"/>
        <v>0</v>
      </c>
      <c r="F93" s="19" t="str">
        <f t="shared" si="15"/>
        <v/>
      </c>
    </row>
    <row r="94" spans="1:13" ht="10.5">
      <c r="A94" s="19" t="str">
        <f t="shared" si="14"/>
        <v>14</v>
      </c>
      <c r="B94" s="8">
        <v>146</v>
      </c>
      <c r="C94" s="19" t="s">
        <v>375</v>
      </c>
      <c r="D94" s="19">
        <f t="shared" si="16"/>
        <v>0</v>
      </c>
      <c r="E94" s="19">
        <f t="shared" si="17"/>
        <v>0</v>
      </c>
      <c r="F94" s="19" t="str">
        <f t="shared" si="15"/>
        <v/>
      </c>
      <c r="H94" s="65" t="s">
        <v>817</v>
      </c>
      <c r="I94" s="79"/>
      <c r="J94" s="79"/>
      <c r="K94" s="79"/>
      <c r="L94" s="66"/>
      <c r="M94" s="67"/>
    </row>
    <row r="95" spans="1:13">
      <c r="A95" s="19" t="str">
        <f t="shared" si="14"/>
        <v>146</v>
      </c>
      <c r="B95" s="8">
        <v>1460</v>
      </c>
      <c r="C95" s="19" t="s">
        <v>376</v>
      </c>
      <c r="D95" s="19">
        <f t="shared" si="16"/>
        <v>0</v>
      </c>
      <c r="E95" s="19">
        <f t="shared" si="17"/>
        <v>0</v>
      </c>
      <c r="F95" s="19" t="str">
        <f t="shared" si="15"/>
        <v/>
      </c>
      <c r="H95" s="68" t="s">
        <v>2</v>
      </c>
      <c r="I95" s="69" t="s">
        <v>581</v>
      </c>
      <c r="J95" s="69" t="s">
        <v>573</v>
      </c>
      <c r="K95" s="74" t="s">
        <v>794</v>
      </c>
      <c r="L95" s="74" t="s">
        <v>795</v>
      </c>
      <c r="M95" s="80"/>
    </row>
    <row r="96" spans="1:13">
      <c r="A96" s="19" t="str">
        <f t="shared" si="14"/>
        <v>146</v>
      </c>
      <c r="B96" s="8">
        <v>1461</v>
      </c>
      <c r="C96" s="19" t="s">
        <v>377</v>
      </c>
      <c r="D96" s="19">
        <f t="shared" si="16"/>
        <v>0</v>
      </c>
      <c r="E96" s="19">
        <f t="shared" si="17"/>
        <v>0</v>
      </c>
      <c r="F96" s="19" t="str">
        <f t="shared" si="15"/>
        <v/>
      </c>
      <c r="H96" s="119">
        <v>2092</v>
      </c>
      <c r="I96" s="120">
        <f>SUMIF(SgSachgruppe,$H96,SgAnfBestand)</f>
        <v>0</v>
      </c>
      <c r="J96" s="120"/>
      <c r="K96" s="120"/>
      <c r="L96" s="120"/>
      <c r="M96" s="125" t="str">
        <f>IF(H96&lt;&gt;"",VLOOKUP(H96,Sachgruppen,2,0),"")</f>
        <v>Verbindlichkeiten ggü Legaten/Stiftungen ohne eigene Rechtspersönlichkeit im FK</v>
      </c>
    </row>
    <row r="97" spans="1:13">
      <c r="A97" s="19" t="str">
        <f t="shared" si="14"/>
        <v>146</v>
      </c>
      <c r="B97" s="8">
        <v>1462</v>
      </c>
      <c r="C97" s="19" t="s">
        <v>378</v>
      </c>
      <c r="D97" s="19">
        <f t="shared" si="16"/>
        <v>0</v>
      </c>
      <c r="E97" s="19">
        <f t="shared" si="17"/>
        <v>0</v>
      </c>
      <c r="F97" s="19" t="str">
        <f t="shared" si="15"/>
        <v/>
      </c>
      <c r="H97" s="123">
        <v>1092</v>
      </c>
      <c r="I97" s="124">
        <f>-SUMIF(SgSachgruppe,$H97,SgAnfBestand)</f>
        <v>0</v>
      </c>
      <c r="J97" s="124"/>
      <c r="K97" s="124"/>
      <c r="L97" s="124"/>
      <c r="M97" s="126" t="str">
        <f>IF(H97&lt;&gt;"",VLOOKUP(H97,Sachgruppen,2,0),"")</f>
        <v>Forderungen gegenüber Legaten und Stiftungen im FK</v>
      </c>
    </row>
    <row r="98" spans="1:13" ht="10.5">
      <c r="A98" s="19" t="str">
        <f t="shared" si="14"/>
        <v>146</v>
      </c>
      <c r="B98" s="8">
        <v>1464</v>
      </c>
      <c r="C98" s="19" t="s">
        <v>379</v>
      </c>
      <c r="D98" s="19">
        <f t="shared" si="16"/>
        <v>0</v>
      </c>
      <c r="E98" s="19">
        <f t="shared" si="17"/>
        <v>0</v>
      </c>
      <c r="F98" s="19" t="str">
        <f t="shared" si="15"/>
        <v/>
      </c>
      <c r="H98" s="123"/>
      <c r="I98" s="127">
        <f>SUM(I96:I97)</f>
        <v>0</v>
      </c>
      <c r="J98" s="124"/>
      <c r="K98" s="124"/>
      <c r="L98" s="124">
        <f>I98</f>
        <v>0</v>
      </c>
      <c r="M98" s="128" t="s">
        <v>665</v>
      </c>
    </row>
    <row r="99" spans="1:13">
      <c r="A99" s="19" t="str">
        <f t="shared" si="14"/>
        <v>146</v>
      </c>
      <c r="B99" s="8">
        <v>1465</v>
      </c>
      <c r="C99" s="19" t="s">
        <v>380</v>
      </c>
      <c r="D99" s="19">
        <f t="shared" si="16"/>
        <v>0</v>
      </c>
      <c r="E99" s="19">
        <f t="shared" si="17"/>
        <v>0</v>
      </c>
      <c r="F99" s="19" t="str">
        <f t="shared" si="15"/>
        <v/>
      </c>
      <c r="H99" s="123">
        <v>3502</v>
      </c>
      <c r="I99" s="124"/>
      <c r="J99" s="124">
        <f>SUMIF(SgSachgruppe,$H99,SgEndBestand)</f>
        <v>0</v>
      </c>
      <c r="K99" s="124"/>
      <c r="L99" s="124"/>
      <c r="M99" s="126" t="str">
        <f>IF(H99&lt;&gt;"",VLOOKUP(H99,Sachgruppen,2,0),"")</f>
        <v>Einlagen in Legate und Stiftungen des FK</v>
      </c>
    </row>
    <row r="100" spans="1:13">
      <c r="A100" s="19" t="str">
        <f t="shared" si="14"/>
        <v>146</v>
      </c>
      <c r="B100" s="8">
        <v>1466</v>
      </c>
      <c r="C100" s="19" t="s">
        <v>381</v>
      </c>
      <c r="D100" s="19">
        <f t="shared" si="16"/>
        <v>0</v>
      </c>
      <c r="E100" s="19">
        <f t="shared" si="17"/>
        <v>0</v>
      </c>
      <c r="F100" s="19" t="str">
        <f t="shared" si="15"/>
        <v/>
      </c>
      <c r="H100" s="123">
        <v>4502</v>
      </c>
      <c r="I100" s="124"/>
      <c r="J100" s="124">
        <f>-SUMIF(SgSachgruppe,$H100,SgEndBestand)</f>
        <v>0</v>
      </c>
      <c r="K100" s="124"/>
      <c r="L100" s="124"/>
      <c r="M100" s="126" t="str">
        <f>IF(H100&lt;&gt;"",VLOOKUP(H100,Sachgruppen,2,0),"")</f>
        <v>Entnahmen aus Legaten und Stiftungen des FK</v>
      </c>
    </row>
    <row r="101" spans="1:13" ht="10.5">
      <c r="A101" s="19" t="str">
        <f t="shared" si="14"/>
        <v>146</v>
      </c>
      <c r="B101" s="8">
        <v>1467</v>
      </c>
      <c r="C101" s="19" t="s">
        <v>382</v>
      </c>
      <c r="D101" s="19">
        <f t="shared" si="16"/>
        <v>0</v>
      </c>
      <c r="E101" s="19">
        <f t="shared" si="17"/>
        <v>0</v>
      </c>
      <c r="F101" s="19" t="str">
        <f t="shared" si="15"/>
        <v/>
      </c>
      <c r="H101" s="123"/>
      <c r="I101" s="124"/>
      <c r="J101" s="127">
        <f>SUM(J99:J100)</f>
        <v>0</v>
      </c>
      <c r="K101" s="124"/>
      <c r="L101" s="124">
        <f>J101</f>
        <v>0</v>
      </c>
      <c r="M101" s="128" t="s">
        <v>661</v>
      </c>
    </row>
    <row r="102" spans="1:13" ht="10.5">
      <c r="A102" s="19" t="str">
        <f t="shared" si="14"/>
        <v>146</v>
      </c>
      <c r="B102" s="8">
        <v>1468</v>
      </c>
      <c r="C102" s="19" t="s">
        <v>383</v>
      </c>
      <c r="D102" s="19">
        <f t="shared" si="16"/>
        <v>0</v>
      </c>
      <c r="E102" s="19">
        <f t="shared" si="17"/>
        <v>0</v>
      </c>
      <c r="F102" s="19" t="str">
        <f t="shared" si="15"/>
        <v/>
      </c>
      <c r="H102" s="121"/>
      <c r="I102" s="122"/>
      <c r="J102" s="122"/>
      <c r="K102" s="122"/>
      <c r="L102" s="129">
        <f>L98+L101</f>
        <v>0</v>
      </c>
      <c r="M102" s="130" t="s">
        <v>666</v>
      </c>
    </row>
    <row r="103" spans="1:13" ht="10.5">
      <c r="A103" s="110" t="str">
        <f t="shared" si="14"/>
        <v>146</v>
      </c>
      <c r="B103" s="111">
        <v>1469</v>
      </c>
      <c r="C103" s="110" t="s">
        <v>384</v>
      </c>
      <c r="D103" s="110">
        <f t="shared" si="16"/>
        <v>0</v>
      </c>
      <c r="E103" s="110">
        <f t="shared" si="17"/>
        <v>0</v>
      </c>
      <c r="F103" s="110" t="str">
        <f t="shared" si="15"/>
        <v/>
      </c>
      <c r="H103" s="131"/>
      <c r="I103" s="120"/>
      <c r="J103" s="120"/>
      <c r="K103" s="120"/>
      <c r="L103" s="120"/>
      <c r="M103" s="132" t="s">
        <v>666</v>
      </c>
    </row>
    <row r="104" spans="1:13">
      <c r="A104" s="19" t="str">
        <f t="shared" si="14"/>
        <v/>
      </c>
      <c r="B104" s="8">
        <v>2</v>
      </c>
      <c r="C104" s="19" t="s">
        <v>553</v>
      </c>
      <c r="D104" s="19">
        <f t="shared" si="16"/>
        <v>0</v>
      </c>
      <c r="E104" s="19">
        <f t="shared" si="17"/>
        <v>0</v>
      </c>
      <c r="F104" s="19">
        <f t="shared" si="15"/>
        <v>0</v>
      </c>
      <c r="H104" s="123">
        <v>2092</v>
      </c>
      <c r="I104" s="124"/>
      <c r="J104" s="124">
        <f>SUMIF(SgSachgruppe,$H104,SgEndBestand)</f>
        <v>0</v>
      </c>
      <c r="K104" s="124" t="str">
        <f>IF(F183&lt;&gt;"",VLOOKUP(F183,Sachgruppen,2,0),"")</f>
        <v/>
      </c>
      <c r="L104" s="124"/>
      <c r="M104" s="126" t="str">
        <f>IF(H104&lt;&gt;"",VLOOKUP(H104,Sachgruppen,2,0),"")</f>
        <v>Verbindlichkeiten ggü Legaten/Stiftungen ohne eigene Rechtspersönlichkeit im FK</v>
      </c>
    </row>
    <row r="105" spans="1:13">
      <c r="A105" s="19" t="str">
        <f t="shared" si="14"/>
        <v>2</v>
      </c>
      <c r="B105" s="8">
        <v>20</v>
      </c>
      <c r="C105" s="19" t="s">
        <v>385</v>
      </c>
      <c r="D105" s="19">
        <f t="shared" si="16"/>
        <v>0</v>
      </c>
      <c r="E105" s="19">
        <f t="shared" si="17"/>
        <v>0</v>
      </c>
      <c r="F105" s="19" t="str">
        <f t="shared" si="15"/>
        <v/>
      </c>
      <c r="H105" s="123">
        <v>1092</v>
      </c>
      <c r="I105" s="124"/>
      <c r="J105" s="124">
        <f>-SUMIF(SgSachgruppe,$H105,SgEndBestand)</f>
        <v>0</v>
      </c>
      <c r="K105" s="124"/>
      <c r="L105" s="124"/>
      <c r="M105" s="126" t="str">
        <f>IF(H105&lt;&gt;"",VLOOKUP(H105,Sachgruppen,2,0),"")</f>
        <v>Forderungen gegenüber Legaten und Stiftungen im FK</v>
      </c>
    </row>
    <row r="106" spans="1:13" ht="10.5">
      <c r="A106" s="19" t="str">
        <f t="shared" si="14"/>
        <v>20</v>
      </c>
      <c r="B106" s="8">
        <v>200</v>
      </c>
      <c r="C106" s="19" t="s">
        <v>386</v>
      </c>
      <c r="D106" s="19">
        <f t="shared" si="16"/>
        <v>0</v>
      </c>
      <c r="E106" s="19">
        <f t="shared" si="17"/>
        <v>0</v>
      </c>
      <c r="F106" s="19" t="str">
        <f t="shared" si="15"/>
        <v/>
      </c>
      <c r="H106" s="121"/>
      <c r="I106" s="122"/>
      <c r="J106" s="129">
        <f>SUM(J104:J105)</f>
        <v>0</v>
      </c>
      <c r="K106" s="122"/>
      <c r="L106" s="129">
        <f>J106</f>
        <v>0</v>
      </c>
      <c r="M106" s="130" t="s">
        <v>666</v>
      </c>
    </row>
    <row r="107" spans="1:13" ht="10.5">
      <c r="A107" s="19" t="str">
        <f t="shared" si="14"/>
        <v>200</v>
      </c>
      <c r="B107" s="8">
        <v>2000</v>
      </c>
      <c r="C107" s="19" t="s">
        <v>387</v>
      </c>
      <c r="D107" s="19">
        <f t="shared" si="16"/>
        <v>0</v>
      </c>
      <c r="E107" s="19">
        <f t="shared" si="17"/>
        <v>0</v>
      </c>
      <c r="F107" s="19" t="str">
        <f t="shared" si="15"/>
        <v/>
      </c>
      <c r="H107" s="81"/>
      <c r="I107" s="82"/>
      <c r="J107" s="82"/>
      <c r="K107" s="82"/>
      <c r="L107" s="83">
        <f>L106-L102</f>
        <v>0</v>
      </c>
      <c r="M107" s="84" t="s">
        <v>655</v>
      </c>
    </row>
    <row r="108" spans="1:13">
      <c r="A108" s="19" t="str">
        <f t="shared" si="14"/>
        <v>200</v>
      </c>
      <c r="B108" s="8">
        <v>2001</v>
      </c>
      <c r="C108" s="19" t="s">
        <v>303</v>
      </c>
      <c r="D108" s="19">
        <f t="shared" si="16"/>
        <v>0</v>
      </c>
      <c r="E108" s="19">
        <f t="shared" si="17"/>
        <v>0</v>
      </c>
      <c r="F108" s="19" t="str">
        <f t="shared" si="15"/>
        <v/>
      </c>
    </row>
    <row r="109" spans="1:13" ht="10.5">
      <c r="A109" s="19" t="str">
        <f t="shared" si="14"/>
        <v>200</v>
      </c>
      <c r="B109" s="8">
        <v>2002</v>
      </c>
      <c r="C109" s="19" t="s">
        <v>316</v>
      </c>
      <c r="D109" s="19">
        <f t="shared" si="16"/>
        <v>0</v>
      </c>
      <c r="E109" s="19">
        <f t="shared" si="17"/>
        <v>0</v>
      </c>
      <c r="F109" s="19" t="str">
        <f t="shared" si="15"/>
        <v/>
      </c>
      <c r="H109" s="65" t="s">
        <v>783</v>
      </c>
      <c r="I109" s="79"/>
      <c r="J109" s="79"/>
      <c r="K109" s="79"/>
      <c r="L109" s="66"/>
      <c r="M109" s="67"/>
    </row>
    <row r="110" spans="1:13">
      <c r="A110" s="19" t="str">
        <f t="shared" si="14"/>
        <v>200</v>
      </c>
      <c r="B110" s="8">
        <v>2003</v>
      </c>
      <c r="C110" s="19" t="s">
        <v>388</v>
      </c>
      <c r="D110" s="19">
        <f t="shared" si="16"/>
        <v>0</v>
      </c>
      <c r="E110" s="19">
        <f t="shared" si="17"/>
        <v>0</v>
      </c>
      <c r="F110" s="19" t="str">
        <f t="shared" si="15"/>
        <v/>
      </c>
      <c r="H110" s="68" t="s">
        <v>2</v>
      </c>
      <c r="I110" s="69" t="s">
        <v>581</v>
      </c>
      <c r="J110" s="69" t="s">
        <v>573</v>
      </c>
      <c r="K110" s="74" t="s">
        <v>794</v>
      </c>
      <c r="L110" s="74" t="s">
        <v>795</v>
      </c>
      <c r="M110" s="80"/>
    </row>
    <row r="111" spans="1:13">
      <c r="A111" s="19" t="str">
        <f t="shared" si="14"/>
        <v>200</v>
      </c>
      <c r="B111" s="8">
        <v>2004</v>
      </c>
      <c r="C111" s="19" t="s">
        <v>389</v>
      </c>
      <c r="D111" s="19">
        <f t="shared" si="16"/>
        <v>0</v>
      </c>
      <c r="E111" s="19">
        <f t="shared" si="17"/>
        <v>0</v>
      </c>
      <c r="F111" s="19" t="str">
        <f t="shared" si="15"/>
        <v/>
      </c>
      <c r="H111" s="119">
        <v>2093</v>
      </c>
      <c r="I111" s="120">
        <f>SUMIF(SgSachgruppe,$H111,SgAnfBestand)</f>
        <v>0</v>
      </c>
      <c r="J111" s="120"/>
      <c r="K111" s="120"/>
      <c r="L111" s="120"/>
      <c r="M111" s="125" t="s">
        <v>693</v>
      </c>
    </row>
    <row r="112" spans="1:13">
      <c r="A112" s="19" t="str">
        <f t="shared" si="14"/>
        <v>200</v>
      </c>
      <c r="B112" s="8">
        <v>2005</v>
      </c>
      <c r="C112" s="19" t="s">
        <v>307</v>
      </c>
      <c r="D112" s="19">
        <f t="shared" si="16"/>
        <v>0</v>
      </c>
      <c r="E112" s="19">
        <f t="shared" si="17"/>
        <v>0</v>
      </c>
      <c r="F112" s="19" t="str">
        <f t="shared" si="15"/>
        <v/>
      </c>
      <c r="H112" s="123">
        <v>1093</v>
      </c>
      <c r="I112" s="124">
        <f>SUMIF(SgSachgruppe,$H112,SgAnfBestand)</f>
        <v>0</v>
      </c>
      <c r="J112" s="124"/>
      <c r="K112" s="124"/>
      <c r="L112" s="124"/>
      <c r="M112" s="126" t="s">
        <v>690</v>
      </c>
    </row>
    <row r="113" spans="1:13" ht="10.5">
      <c r="A113" s="19" t="str">
        <f t="shared" si="14"/>
        <v>200</v>
      </c>
      <c r="B113" s="8">
        <v>2006</v>
      </c>
      <c r="C113" s="19" t="s">
        <v>390</v>
      </c>
      <c r="D113" s="19">
        <f t="shared" si="16"/>
        <v>0</v>
      </c>
      <c r="E113" s="19">
        <f t="shared" si="17"/>
        <v>0</v>
      </c>
      <c r="F113" s="19" t="str">
        <f t="shared" si="15"/>
        <v/>
      </c>
      <c r="H113" s="123"/>
      <c r="I113" s="127">
        <f>SUM(I111:I112)</f>
        <v>0</v>
      </c>
      <c r="J113" s="124"/>
      <c r="K113" s="124"/>
      <c r="L113" s="124">
        <f>I113</f>
        <v>0</v>
      </c>
      <c r="M113" s="128" t="s">
        <v>660</v>
      </c>
    </row>
    <row r="114" spans="1:13">
      <c r="A114" s="19" t="str">
        <f t="shared" si="14"/>
        <v>200</v>
      </c>
      <c r="B114" s="8">
        <v>2009</v>
      </c>
      <c r="C114" s="19" t="s">
        <v>391</v>
      </c>
      <c r="D114" s="19">
        <f t="shared" si="16"/>
        <v>0</v>
      </c>
      <c r="E114" s="19">
        <f t="shared" si="17"/>
        <v>0</v>
      </c>
      <c r="F114" s="19" t="str">
        <f t="shared" si="15"/>
        <v/>
      </c>
      <c r="H114" s="123">
        <v>3503</v>
      </c>
      <c r="I114" s="124"/>
      <c r="J114" s="124">
        <f>SUMIF(SgSachgruppe,$H114,SgEndBestand)</f>
        <v>0</v>
      </c>
      <c r="K114" s="124"/>
      <c r="L114" s="124"/>
      <c r="M114" s="126" t="str">
        <f>IF(H114&lt;&gt;"",VLOOKUP(H114,Sachgruppen,2,0),"")</f>
        <v>Einlagen in übrige zweckgebundene Fremdmittel des FK</v>
      </c>
    </row>
    <row r="115" spans="1:13">
      <c r="A115" s="19" t="str">
        <f t="shared" si="14"/>
        <v>20</v>
      </c>
      <c r="B115" s="8">
        <v>201</v>
      </c>
      <c r="C115" s="19" t="s">
        <v>392</v>
      </c>
      <c r="D115" s="19">
        <f t="shared" si="16"/>
        <v>0</v>
      </c>
      <c r="E115" s="19">
        <f t="shared" si="17"/>
        <v>0</v>
      </c>
      <c r="F115" s="19" t="str">
        <f t="shared" si="15"/>
        <v/>
      </c>
      <c r="H115" s="123">
        <v>4503</v>
      </c>
      <c r="I115" s="124"/>
      <c r="J115" s="124">
        <f>-SUMIF(SgSachgruppe,$H115,SgEndBestand)</f>
        <v>0</v>
      </c>
      <c r="K115" s="124"/>
      <c r="L115" s="124"/>
      <c r="M115" s="126" t="str">
        <f>IF(H115&lt;&gt;"",VLOOKUP(H115,Sachgruppen,2,0),"")</f>
        <v>Entnahmen aus übrigen zweckgebundenen Fremdmitteln des FK</v>
      </c>
    </row>
    <row r="116" spans="1:13" ht="10.5">
      <c r="A116" s="19" t="str">
        <f t="shared" si="14"/>
        <v>201</v>
      </c>
      <c r="B116" s="8">
        <v>2010</v>
      </c>
      <c r="C116" s="19" t="s">
        <v>393</v>
      </c>
      <c r="D116" s="19">
        <f t="shared" si="16"/>
        <v>0</v>
      </c>
      <c r="E116" s="19">
        <f t="shared" si="17"/>
        <v>0</v>
      </c>
      <c r="F116" s="19" t="str">
        <f t="shared" si="15"/>
        <v/>
      </c>
      <c r="H116" s="123"/>
      <c r="I116" s="124"/>
      <c r="J116" s="127">
        <f>SUM(J114:J115)</f>
        <v>0</v>
      </c>
      <c r="K116" s="124"/>
      <c r="L116" s="124">
        <f>J116</f>
        <v>0</v>
      </c>
      <c r="M116" s="128" t="s">
        <v>661</v>
      </c>
    </row>
    <row r="117" spans="1:13" ht="10.5">
      <c r="A117" s="19" t="str">
        <f t="shared" si="14"/>
        <v>201</v>
      </c>
      <c r="B117" s="8">
        <v>2011</v>
      </c>
      <c r="C117" s="19" t="s">
        <v>394</v>
      </c>
      <c r="D117" s="19">
        <f t="shared" si="16"/>
        <v>0</v>
      </c>
      <c r="E117" s="19">
        <f t="shared" si="17"/>
        <v>0</v>
      </c>
      <c r="F117" s="19" t="str">
        <f t="shared" si="15"/>
        <v/>
      </c>
      <c r="H117" s="121"/>
      <c r="I117" s="122"/>
      <c r="J117" s="122"/>
      <c r="K117" s="122"/>
      <c r="L117" s="129">
        <f>L113+L116</f>
        <v>0</v>
      </c>
      <c r="M117" s="130" t="s">
        <v>784</v>
      </c>
    </row>
    <row r="118" spans="1:13" ht="10.5">
      <c r="A118" s="19" t="str">
        <f t="shared" si="14"/>
        <v>201</v>
      </c>
      <c r="B118" s="8">
        <v>2012</v>
      </c>
      <c r="C118" s="19" t="s">
        <v>395</v>
      </c>
      <c r="D118" s="19">
        <f t="shared" si="16"/>
        <v>0</v>
      </c>
      <c r="E118" s="19">
        <f t="shared" si="17"/>
        <v>0</v>
      </c>
      <c r="F118" s="19" t="str">
        <f t="shared" si="15"/>
        <v/>
      </c>
      <c r="H118" s="131"/>
      <c r="I118" s="120"/>
      <c r="J118" s="120"/>
      <c r="K118" s="120"/>
      <c r="L118" s="120"/>
      <c r="M118" s="132" t="s">
        <v>784</v>
      </c>
    </row>
    <row r="119" spans="1:13">
      <c r="A119" s="19" t="str">
        <f t="shared" si="14"/>
        <v>201</v>
      </c>
      <c r="B119" s="8">
        <v>2013</v>
      </c>
      <c r="C119" s="19" t="s">
        <v>396</v>
      </c>
      <c r="D119" s="19">
        <f t="shared" si="16"/>
        <v>0</v>
      </c>
      <c r="E119" s="19">
        <f t="shared" si="17"/>
        <v>0</v>
      </c>
      <c r="F119" s="19" t="str">
        <f t="shared" si="15"/>
        <v/>
      </c>
      <c r="H119" s="123">
        <v>2093</v>
      </c>
      <c r="I119" s="124"/>
      <c r="J119" s="124">
        <f>SUMIF(SgSachgruppe,$H119,SgEndBestand)</f>
        <v>0</v>
      </c>
      <c r="K119" s="124"/>
      <c r="L119" s="124"/>
      <c r="M119" s="126" t="str">
        <f>IF(H119&lt;&gt;"",VLOOKUP(H119,Sachgruppen,2,0),"")</f>
        <v>Verbindlichkeiten gegenüber übrigen zweckgebundenen Fremdmitteln</v>
      </c>
    </row>
    <row r="120" spans="1:13">
      <c r="A120" s="19" t="str">
        <f t="shared" si="14"/>
        <v>201</v>
      </c>
      <c r="B120" s="8">
        <v>2014</v>
      </c>
      <c r="C120" s="19" t="s">
        <v>397</v>
      </c>
      <c r="D120" s="19">
        <f t="shared" si="16"/>
        <v>0</v>
      </c>
      <c r="E120" s="19">
        <f t="shared" si="17"/>
        <v>0</v>
      </c>
      <c r="F120" s="19" t="str">
        <f t="shared" si="15"/>
        <v/>
      </c>
      <c r="H120" s="123">
        <v>1093</v>
      </c>
      <c r="I120" s="124"/>
      <c r="J120" s="124">
        <f>-SUMIF(SgSachgruppe,$H120,SgEndBestand)</f>
        <v>0</v>
      </c>
      <c r="K120" s="124"/>
      <c r="L120" s="124"/>
      <c r="M120" s="126" t="str">
        <f>IF(H120&lt;&gt;"",VLOOKUP(H120,Sachgruppen,2,0),"")</f>
        <v>Forderungen gegenüber übrigen zweckgebundenen Fremdmitteln</v>
      </c>
    </row>
    <row r="121" spans="1:13" ht="10.5">
      <c r="A121" s="19" t="str">
        <f t="shared" si="14"/>
        <v>201</v>
      </c>
      <c r="B121" s="8">
        <v>2015</v>
      </c>
      <c r="C121" s="19" t="s">
        <v>398</v>
      </c>
      <c r="D121" s="19">
        <f t="shared" si="16"/>
        <v>0</v>
      </c>
      <c r="E121" s="19">
        <f t="shared" si="17"/>
        <v>0</v>
      </c>
      <c r="F121" s="19" t="str">
        <f t="shared" si="15"/>
        <v/>
      </c>
      <c r="H121" s="121"/>
      <c r="I121" s="122"/>
      <c r="J121" s="129">
        <f>SUM(J119:J120)</f>
        <v>0</v>
      </c>
      <c r="K121" s="122"/>
      <c r="L121" s="129">
        <f>J121</f>
        <v>0</v>
      </c>
      <c r="M121" s="130" t="s">
        <v>662</v>
      </c>
    </row>
    <row r="122" spans="1:13" ht="10.5">
      <c r="A122" s="19" t="str">
        <f t="shared" si="14"/>
        <v>201</v>
      </c>
      <c r="B122" s="8">
        <v>2016</v>
      </c>
      <c r="C122" s="19" t="s">
        <v>399</v>
      </c>
      <c r="D122" s="19">
        <f t="shared" si="16"/>
        <v>0</v>
      </c>
      <c r="E122" s="19">
        <f t="shared" si="17"/>
        <v>0</v>
      </c>
      <c r="F122" s="19" t="str">
        <f t="shared" si="15"/>
        <v/>
      </c>
      <c r="H122" s="81"/>
      <c r="I122" s="82"/>
      <c r="J122" s="82"/>
      <c r="K122" s="82"/>
      <c r="L122" s="83">
        <f>L121-L117</f>
        <v>0</v>
      </c>
      <c r="M122" s="84" t="s">
        <v>655</v>
      </c>
    </row>
    <row r="123" spans="1:13">
      <c r="A123" s="19" t="str">
        <f t="shared" si="14"/>
        <v>201</v>
      </c>
      <c r="B123" s="8">
        <v>2019</v>
      </c>
      <c r="C123" s="19" t="s">
        <v>400</v>
      </c>
      <c r="D123" s="19">
        <f t="shared" si="16"/>
        <v>0</v>
      </c>
      <c r="E123" s="19">
        <f t="shared" si="17"/>
        <v>0</v>
      </c>
      <c r="F123" s="19" t="str">
        <f t="shared" si="15"/>
        <v/>
      </c>
    </row>
    <row r="124" spans="1:13" ht="10.5">
      <c r="A124" s="19" t="str">
        <f t="shared" si="14"/>
        <v>20</v>
      </c>
      <c r="B124" s="8">
        <v>204</v>
      </c>
      <c r="C124" s="19" t="s">
        <v>401</v>
      </c>
      <c r="D124" s="19">
        <f t="shared" si="16"/>
        <v>0</v>
      </c>
      <c r="E124" s="19">
        <f t="shared" si="17"/>
        <v>0</v>
      </c>
      <c r="F124" s="19" t="str">
        <f t="shared" si="15"/>
        <v/>
      </c>
      <c r="H124" s="65" t="s">
        <v>818</v>
      </c>
      <c r="I124" s="79"/>
      <c r="J124" s="79"/>
      <c r="K124" s="79"/>
      <c r="L124" s="66"/>
      <c r="M124" s="67"/>
    </row>
    <row r="125" spans="1:13">
      <c r="A125" s="19" t="str">
        <f t="shared" si="14"/>
        <v>204</v>
      </c>
      <c r="B125" s="8">
        <v>2040</v>
      </c>
      <c r="C125" s="19" t="s">
        <v>3</v>
      </c>
      <c r="D125" s="19">
        <f t="shared" ref="D125:D126" si="18">IF(LEN(B125)&lt;4,SUMIF(SgNr,$B125,SgAnfBestand),SUMIF(DeKontoNr,B125,DeAnfBestand))</f>
        <v>0</v>
      </c>
      <c r="E125" s="19">
        <f t="shared" ref="E125:E126" si="19">IF(LEN(B125)&lt;4,SUMIF(SgNr,$B125,SgEndBestand),IF(B125&lt;3000,D125+SUMIF(DeKontoNr,B125,DeBuchBetrag),SUMIF(DeKontoNr,B125,DeBuchBetrag)))</f>
        <v>0</v>
      </c>
      <c r="F125" s="19" t="str">
        <f t="shared" si="15"/>
        <v/>
      </c>
      <c r="H125" s="68" t="s">
        <v>2</v>
      </c>
      <c r="I125" s="69" t="s">
        <v>581</v>
      </c>
      <c r="J125" s="69" t="s">
        <v>573</v>
      </c>
      <c r="K125" s="74" t="s">
        <v>794</v>
      </c>
      <c r="L125" s="74" t="s">
        <v>795</v>
      </c>
      <c r="M125" s="80"/>
    </row>
    <row r="126" spans="1:13" ht="10.5">
      <c r="A126" s="19" t="str">
        <f t="shared" si="14"/>
        <v>204</v>
      </c>
      <c r="B126" s="8">
        <v>2041</v>
      </c>
      <c r="C126" s="19" t="s">
        <v>29</v>
      </c>
      <c r="D126" s="19">
        <f t="shared" si="18"/>
        <v>0</v>
      </c>
      <c r="E126" s="19">
        <f t="shared" si="19"/>
        <v>0</v>
      </c>
      <c r="F126" s="19" t="str">
        <f t="shared" si="15"/>
        <v/>
      </c>
      <c r="H126" s="119">
        <v>2900</v>
      </c>
      <c r="I126" s="120">
        <f>SUMIF(SgSachgruppe,$H126,SgAnfBestand)</f>
        <v>0</v>
      </c>
      <c r="J126" s="120"/>
      <c r="K126" s="120"/>
      <c r="L126" s="120">
        <f>I126</f>
        <v>0</v>
      </c>
      <c r="M126" s="132" t="s">
        <v>821</v>
      </c>
    </row>
    <row r="127" spans="1:13">
      <c r="A127" s="19" t="str">
        <f t="shared" si="14"/>
        <v>204</v>
      </c>
      <c r="B127" s="8">
        <v>2043</v>
      </c>
      <c r="C127" s="19" t="s">
        <v>317</v>
      </c>
      <c r="D127" s="19">
        <f t="shared" si="16"/>
        <v>0</v>
      </c>
      <c r="E127" s="19">
        <f t="shared" si="17"/>
        <v>0</v>
      </c>
      <c r="F127" s="19" t="str">
        <f t="shared" si="15"/>
        <v/>
      </c>
      <c r="H127" s="123">
        <v>3510</v>
      </c>
      <c r="I127" s="124"/>
      <c r="J127" s="124">
        <f>SUMIF(SgSachgruppe,$H127,SgEndBestand)</f>
        <v>0</v>
      </c>
      <c r="K127" s="124"/>
      <c r="L127" s="124"/>
      <c r="M127" s="126" t="str">
        <f>IF(H127&lt;&gt;"",VLOOKUP(H127,Sachgruppen,2,0),"")</f>
        <v>Einlagen in Spezialfinanzierungen EK</v>
      </c>
    </row>
    <row r="128" spans="1:13">
      <c r="A128" s="19" t="str">
        <f t="shared" si="14"/>
        <v>204</v>
      </c>
      <c r="B128" s="8">
        <v>2044</v>
      </c>
      <c r="C128" s="19" t="s">
        <v>318</v>
      </c>
      <c r="D128" s="19">
        <f t="shared" si="16"/>
        <v>0</v>
      </c>
      <c r="E128" s="19">
        <f t="shared" si="17"/>
        <v>0</v>
      </c>
      <c r="F128" s="19" t="str">
        <f t="shared" si="15"/>
        <v/>
      </c>
      <c r="H128" s="123">
        <v>4510</v>
      </c>
      <c r="I128" s="124"/>
      <c r="J128" s="124">
        <f>-SUMIF(SgSachgruppe,$H128,SgEndBestand)</f>
        <v>0</v>
      </c>
      <c r="K128" s="124"/>
      <c r="L128" s="124"/>
      <c r="M128" s="126" t="str">
        <f>IF(H128&lt;&gt;"",VLOOKUP(H128,Sachgruppen,2,0),"")</f>
        <v>Entnahmen aus Spezialfinanzierungen des EK</v>
      </c>
    </row>
    <row r="129" spans="1:13" ht="10.5">
      <c r="A129" s="19" t="str">
        <f t="shared" si="14"/>
        <v>204</v>
      </c>
      <c r="B129" s="8">
        <v>2045</v>
      </c>
      <c r="C129" s="19" t="s">
        <v>197</v>
      </c>
      <c r="D129" s="19">
        <f t="shared" si="16"/>
        <v>0</v>
      </c>
      <c r="E129" s="19">
        <f t="shared" si="17"/>
        <v>0</v>
      </c>
      <c r="F129" s="19" t="str">
        <f t="shared" si="15"/>
        <v/>
      </c>
      <c r="H129" s="123"/>
      <c r="I129" s="124"/>
      <c r="J129" s="127">
        <f>SUM(J127:J128)</f>
        <v>0</v>
      </c>
      <c r="K129" s="124"/>
      <c r="L129" s="124">
        <f>J129</f>
        <v>0</v>
      </c>
      <c r="M129" s="128" t="s">
        <v>661</v>
      </c>
    </row>
    <row r="130" spans="1:13" ht="10.5">
      <c r="A130" s="19" t="str">
        <f t="shared" si="14"/>
        <v>204</v>
      </c>
      <c r="B130" s="8">
        <v>2046</v>
      </c>
      <c r="C130" s="19" t="s">
        <v>402</v>
      </c>
      <c r="D130" s="19">
        <f t="shared" si="16"/>
        <v>0</v>
      </c>
      <c r="E130" s="19">
        <f t="shared" si="17"/>
        <v>0</v>
      </c>
      <c r="F130" s="19" t="str">
        <f t="shared" si="15"/>
        <v/>
      </c>
      <c r="H130" s="121"/>
      <c r="I130" s="122"/>
      <c r="J130" s="122"/>
      <c r="K130" s="122"/>
      <c r="L130" s="129">
        <f>L126+L129</f>
        <v>0</v>
      </c>
      <c r="M130" s="130" t="s">
        <v>822</v>
      </c>
    </row>
    <row r="131" spans="1:13" ht="10.5">
      <c r="A131" s="19" t="str">
        <f t="shared" si="14"/>
        <v>204</v>
      </c>
      <c r="B131" s="8">
        <v>2049</v>
      </c>
      <c r="C131" s="19" t="s">
        <v>403</v>
      </c>
      <c r="D131" s="19">
        <f t="shared" si="16"/>
        <v>0</v>
      </c>
      <c r="E131" s="19">
        <f t="shared" si="17"/>
        <v>0</v>
      </c>
      <c r="F131" s="19" t="str">
        <f t="shared" si="15"/>
        <v/>
      </c>
      <c r="H131" s="131"/>
      <c r="I131" s="120"/>
      <c r="J131" s="120"/>
      <c r="K131" s="120"/>
      <c r="L131" s="120"/>
      <c r="M131" s="132" t="s">
        <v>822</v>
      </c>
    </row>
    <row r="132" spans="1:13" ht="10.5">
      <c r="A132" s="19" t="str">
        <f t="shared" ref="A132:A191" si="20">IF(LEN($B132)=4,LEFT($B132,3),IF(LEN($B132)=3,LEFT($B132,2),IF(LEN($B132)=2,LEFT($B132,1),"")))</f>
        <v>20</v>
      </c>
      <c r="B132" s="8">
        <v>205</v>
      </c>
      <c r="C132" s="19" t="s">
        <v>404</v>
      </c>
      <c r="D132" s="19">
        <f t="shared" si="16"/>
        <v>0</v>
      </c>
      <c r="E132" s="19">
        <f t="shared" si="17"/>
        <v>0</v>
      </c>
      <c r="F132" s="19" t="str">
        <f t="shared" ref="F132:F191" si="21">IF(OR(B132=1,B132=3,B132=5,B132=7,B132=9000),E132-D132,IF(OR(B132=2,B132=4,B132=6,B132=8,B132=9001),-(E132-D132),""))</f>
        <v/>
      </c>
      <c r="H132" s="121">
        <v>2900</v>
      </c>
      <c r="I132" s="122"/>
      <c r="J132" s="122">
        <f>SUMIF(SgSachgruppe,$H132,SgEndBestand)</f>
        <v>0</v>
      </c>
      <c r="K132" s="122" t="str">
        <f>IF(F199&lt;&gt;"",VLOOKUP(F199,Sachgruppen,2,0),"")</f>
        <v/>
      </c>
      <c r="L132" s="129">
        <f>J132</f>
        <v>0</v>
      </c>
      <c r="M132" s="130" t="s">
        <v>822</v>
      </c>
    </row>
    <row r="133" spans="1:13" ht="10.5">
      <c r="A133" s="19" t="str">
        <f t="shared" si="20"/>
        <v>205</v>
      </c>
      <c r="B133" s="8">
        <v>2050</v>
      </c>
      <c r="C133" s="19" t="s">
        <v>405</v>
      </c>
      <c r="D133" s="19">
        <f t="shared" ref="D133:D192" si="22">IF(LEN(B133)&lt;4,SUMIF(SgNr,$B133,SgAnfBestand),SUMIF(DeKontoNr,B133,DeAnfBestand))</f>
        <v>0</v>
      </c>
      <c r="E133" s="19">
        <f t="shared" ref="E133:E192" si="23">IF(LEN(B133)&lt;4,SUMIF(SgNr,$B133,SgEndBestand),IF(B133&lt;3000,D133+SUMIF(DeKontoNr,B133,DeBuchBetrag),SUMIF(DeKontoNr,B133,DeBuchBetrag)))</f>
        <v>0</v>
      </c>
      <c r="F133" s="19" t="str">
        <f t="shared" si="21"/>
        <v/>
      </c>
      <c r="H133" s="81"/>
      <c r="I133" s="82"/>
      <c r="J133" s="82"/>
      <c r="K133" s="82"/>
      <c r="L133" s="83">
        <f>L132-L130</f>
        <v>0</v>
      </c>
      <c r="M133" s="84" t="s">
        <v>655</v>
      </c>
    </row>
    <row r="134" spans="1:13">
      <c r="A134" s="19" t="str">
        <f t="shared" si="20"/>
        <v>205</v>
      </c>
      <c r="B134" s="8">
        <v>2051</v>
      </c>
      <c r="C134" s="19" t="s">
        <v>406</v>
      </c>
      <c r="D134" s="19">
        <f t="shared" si="22"/>
        <v>0</v>
      </c>
      <c r="E134" s="19">
        <f t="shared" si="23"/>
        <v>0</v>
      </c>
      <c r="F134" s="19" t="str">
        <f t="shared" si="21"/>
        <v/>
      </c>
    </row>
    <row r="135" spans="1:13" ht="10.5">
      <c r="A135" s="19" t="str">
        <f t="shared" si="20"/>
        <v>205</v>
      </c>
      <c r="B135" s="8">
        <v>2052</v>
      </c>
      <c r="C135" s="19" t="s">
        <v>407</v>
      </c>
      <c r="D135" s="19">
        <f t="shared" si="22"/>
        <v>0</v>
      </c>
      <c r="E135" s="19">
        <f t="shared" si="23"/>
        <v>0</v>
      </c>
      <c r="F135" s="19" t="str">
        <f t="shared" si="21"/>
        <v/>
      </c>
      <c r="H135" s="65" t="s">
        <v>823</v>
      </c>
      <c r="I135" s="79"/>
      <c r="J135" s="79"/>
      <c r="K135" s="79"/>
      <c r="L135" s="66"/>
      <c r="M135" s="67"/>
    </row>
    <row r="136" spans="1:13">
      <c r="A136" s="19" t="str">
        <f t="shared" si="20"/>
        <v>205</v>
      </c>
      <c r="B136" s="8">
        <v>2053</v>
      </c>
      <c r="C136" s="19" t="s">
        <v>408</v>
      </c>
      <c r="D136" s="19">
        <f t="shared" si="22"/>
        <v>0</v>
      </c>
      <c r="E136" s="19">
        <f t="shared" si="23"/>
        <v>0</v>
      </c>
      <c r="F136" s="19" t="str">
        <f t="shared" si="21"/>
        <v/>
      </c>
      <c r="H136" s="68" t="s">
        <v>2</v>
      </c>
      <c r="I136" s="69" t="s">
        <v>581</v>
      </c>
      <c r="J136" s="69" t="s">
        <v>573</v>
      </c>
      <c r="K136" s="74" t="s">
        <v>794</v>
      </c>
      <c r="L136" s="74" t="s">
        <v>795</v>
      </c>
      <c r="M136" s="80"/>
    </row>
    <row r="137" spans="1:13">
      <c r="A137" s="19" t="str">
        <f t="shared" si="20"/>
        <v>205</v>
      </c>
      <c r="B137" s="8">
        <v>2054</v>
      </c>
      <c r="C137" s="19" t="s">
        <v>409</v>
      </c>
      <c r="D137" s="19">
        <f t="shared" si="22"/>
        <v>0</v>
      </c>
      <c r="E137" s="19">
        <f t="shared" si="23"/>
        <v>0</v>
      </c>
      <c r="F137" s="19" t="str">
        <f t="shared" si="21"/>
        <v/>
      </c>
      <c r="H137" s="119">
        <v>2910</v>
      </c>
      <c r="I137" s="120">
        <f>SUMIF(SgSachgruppe,$H137,SgAnfBestand)</f>
        <v>0</v>
      </c>
      <c r="J137" s="120"/>
      <c r="K137" s="120"/>
      <c r="L137" s="120"/>
      <c r="M137" s="125" t="str">
        <f>IF(H137&lt;&gt;"",VLOOKUP(H137,Sachgruppen,2,0),"")</f>
        <v>Fonds im Eigenkapital</v>
      </c>
    </row>
    <row r="138" spans="1:13">
      <c r="A138" s="19" t="str">
        <f t="shared" si="20"/>
        <v>205</v>
      </c>
      <c r="B138" s="8">
        <v>2055</v>
      </c>
      <c r="C138" s="19" t="s">
        <v>410</v>
      </c>
      <c r="D138" s="19">
        <f t="shared" si="22"/>
        <v>0</v>
      </c>
      <c r="E138" s="19">
        <f t="shared" si="23"/>
        <v>0</v>
      </c>
      <c r="F138" s="19" t="str">
        <f t="shared" si="21"/>
        <v/>
      </c>
      <c r="H138" s="123">
        <v>2911</v>
      </c>
      <c r="I138" s="124">
        <f>SUMIF(SgSachgruppe,$H138,SgAnfBestand)</f>
        <v>0</v>
      </c>
      <c r="J138" s="124"/>
      <c r="K138" s="124"/>
      <c r="L138" s="124"/>
      <c r="M138" s="126" t="str">
        <f>IF(H138&lt;&gt;"",VLOOKUP(H138,Sachgruppen,2,0),"")</f>
        <v>Legate und Stiftungen ohne eigene Rechtspersönlichkeit im EK</v>
      </c>
    </row>
    <row r="139" spans="1:13" ht="10.5">
      <c r="A139" s="19" t="str">
        <f t="shared" si="20"/>
        <v>205</v>
      </c>
      <c r="B139" s="8">
        <v>2056</v>
      </c>
      <c r="C139" s="19" t="s">
        <v>411</v>
      </c>
      <c r="D139" s="19">
        <f t="shared" si="22"/>
        <v>0</v>
      </c>
      <c r="E139" s="19">
        <f t="shared" si="23"/>
        <v>0</v>
      </c>
      <c r="F139" s="19" t="str">
        <f t="shared" si="21"/>
        <v/>
      </c>
      <c r="H139" s="123"/>
      <c r="I139" s="127">
        <f>SUM(I137:I138)</f>
        <v>0</v>
      </c>
      <c r="J139" s="124"/>
      <c r="K139" s="124"/>
      <c r="L139" s="124">
        <f>I139</f>
        <v>0</v>
      </c>
      <c r="M139" s="128" t="s">
        <v>826</v>
      </c>
    </row>
    <row r="140" spans="1:13">
      <c r="A140" s="19" t="str">
        <f t="shared" si="20"/>
        <v>205</v>
      </c>
      <c r="B140" s="8">
        <v>2057</v>
      </c>
      <c r="C140" s="19" t="s">
        <v>412</v>
      </c>
      <c r="D140" s="19">
        <f t="shared" si="22"/>
        <v>0</v>
      </c>
      <c r="E140" s="19">
        <f t="shared" si="23"/>
        <v>0</v>
      </c>
      <c r="F140" s="19" t="str">
        <f t="shared" si="21"/>
        <v/>
      </c>
      <c r="H140" s="123">
        <v>3511</v>
      </c>
      <c r="I140" s="124"/>
      <c r="J140" s="124">
        <f>SUMIF(SgSachgruppe,$H140,SgEndBestand)</f>
        <v>0</v>
      </c>
      <c r="K140" s="124"/>
      <c r="L140" s="124"/>
      <c r="M140" s="126" t="str">
        <f>IF(H140&lt;&gt;"",VLOOKUP(H140,Sachgruppen,2,0),"")</f>
        <v>Einlagen in Fonds des EK</v>
      </c>
    </row>
    <row r="141" spans="1:13">
      <c r="A141" s="19" t="str">
        <f t="shared" si="20"/>
        <v>205</v>
      </c>
      <c r="B141" s="8">
        <v>2058</v>
      </c>
      <c r="C141" s="19" t="s">
        <v>413</v>
      </c>
      <c r="D141" s="19">
        <f t="shared" si="22"/>
        <v>0</v>
      </c>
      <c r="E141" s="19">
        <f t="shared" si="23"/>
        <v>0</v>
      </c>
      <c r="F141" s="19" t="str">
        <f t="shared" si="21"/>
        <v/>
      </c>
      <c r="H141" s="123">
        <v>4511</v>
      </c>
      <c r="I141" s="124"/>
      <c r="J141" s="124">
        <f>-SUMIF(SgSachgruppe,$H141,SgEndBestand)</f>
        <v>0</v>
      </c>
      <c r="K141" s="124"/>
      <c r="L141" s="124"/>
      <c r="M141" s="126" t="str">
        <f>IF(H141&lt;&gt;"",VLOOKUP(H141,Sachgruppen,2,0),"")</f>
        <v>Entnahmen aus Fonds EK</v>
      </c>
    </row>
    <row r="142" spans="1:13" ht="10.5">
      <c r="A142" s="19" t="str">
        <f t="shared" si="20"/>
        <v>205</v>
      </c>
      <c r="B142" s="8">
        <v>2059</v>
      </c>
      <c r="C142" s="19" t="s">
        <v>414</v>
      </c>
      <c r="D142" s="19">
        <f t="shared" si="22"/>
        <v>0</v>
      </c>
      <c r="E142" s="19">
        <f t="shared" si="23"/>
        <v>0</v>
      </c>
      <c r="F142" s="19" t="str">
        <f t="shared" si="21"/>
        <v/>
      </c>
      <c r="H142" s="123"/>
      <c r="I142" s="124"/>
      <c r="J142" s="127">
        <f>SUM(J140:J141)</f>
        <v>0</v>
      </c>
      <c r="K142" s="124"/>
      <c r="L142" s="124">
        <f>J142</f>
        <v>0</v>
      </c>
      <c r="M142" s="128" t="s">
        <v>661</v>
      </c>
    </row>
    <row r="143" spans="1:13" ht="10.5">
      <c r="A143" s="19" t="str">
        <f t="shared" si="20"/>
        <v>20</v>
      </c>
      <c r="B143" s="8">
        <v>206</v>
      </c>
      <c r="C143" s="19" t="s">
        <v>415</v>
      </c>
      <c r="D143" s="19">
        <f t="shared" si="22"/>
        <v>0</v>
      </c>
      <c r="E143" s="19">
        <f t="shared" si="23"/>
        <v>0</v>
      </c>
      <c r="F143" s="19" t="str">
        <f t="shared" si="21"/>
        <v/>
      </c>
      <c r="H143" s="121"/>
      <c r="I143" s="122"/>
      <c r="J143" s="122"/>
      <c r="K143" s="122"/>
      <c r="L143" s="129">
        <f>L139+L142</f>
        <v>0</v>
      </c>
      <c r="M143" s="130" t="s">
        <v>825</v>
      </c>
    </row>
    <row r="144" spans="1:13" ht="10.5">
      <c r="A144" s="19" t="str">
        <f t="shared" si="20"/>
        <v>206</v>
      </c>
      <c r="B144" s="8">
        <v>2060</v>
      </c>
      <c r="C144" s="19" t="s">
        <v>416</v>
      </c>
      <c r="D144" s="19">
        <f t="shared" si="22"/>
        <v>0</v>
      </c>
      <c r="E144" s="19">
        <f t="shared" si="23"/>
        <v>0</v>
      </c>
      <c r="F144" s="19" t="str">
        <f t="shared" si="21"/>
        <v/>
      </c>
      <c r="H144" s="131"/>
      <c r="I144" s="120"/>
      <c r="J144" s="120"/>
      <c r="K144" s="120"/>
      <c r="L144" s="120"/>
      <c r="M144" s="132" t="s">
        <v>825</v>
      </c>
    </row>
    <row r="145" spans="1:13">
      <c r="A145" s="19" t="str">
        <f t="shared" si="20"/>
        <v>206</v>
      </c>
      <c r="B145" s="8">
        <v>2062</v>
      </c>
      <c r="C145" s="19" t="s">
        <v>417</v>
      </c>
      <c r="D145" s="19">
        <f t="shared" si="22"/>
        <v>0</v>
      </c>
      <c r="E145" s="19">
        <f t="shared" si="23"/>
        <v>0</v>
      </c>
      <c r="F145" s="19" t="str">
        <f t="shared" si="21"/>
        <v/>
      </c>
      <c r="H145" s="123">
        <v>2910</v>
      </c>
      <c r="I145" s="124"/>
      <c r="J145" s="124">
        <f>SUMIF(SgSachgruppe,$H145,SgEndBestand)</f>
        <v>0</v>
      </c>
      <c r="K145" s="124"/>
      <c r="L145" s="124"/>
      <c r="M145" s="126" t="str">
        <f>IF(H145&lt;&gt;"",VLOOKUP(H145,Sachgruppen,2,0),"")</f>
        <v>Fonds im Eigenkapital</v>
      </c>
    </row>
    <row r="146" spans="1:13">
      <c r="A146" s="19" t="str">
        <f t="shared" si="20"/>
        <v>206</v>
      </c>
      <c r="B146" s="8">
        <v>2063</v>
      </c>
      <c r="C146" s="19" t="s">
        <v>418</v>
      </c>
      <c r="D146" s="19">
        <f t="shared" si="22"/>
        <v>0</v>
      </c>
      <c r="E146" s="19">
        <f t="shared" si="23"/>
        <v>0</v>
      </c>
      <c r="F146" s="19" t="str">
        <f t="shared" si="21"/>
        <v/>
      </c>
      <c r="H146" s="123">
        <v>2911</v>
      </c>
      <c r="I146" s="124"/>
      <c r="J146" s="124">
        <f>SUMIF(SgSachgruppe,$H146,SgEndBestand)</f>
        <v>0</v>
      </c>
      <c r="K146" s="124"/>
      <c r="L146" s="124"/>
      <c r="M146" s="126" t="str">
        <f>IF(H146&lt;&gt;"",VLOOKUP(H146,Sachgruppen,2,0),"")</f>
        <v>Legate und Stiftungen ohne eigene Rechtspersönlichkeit im EK</v>
      </c>
    </row>
    <row r="147" spans="1:13" ht="10.5">
      <c r="A147" s="19" t="str">
        <f t="shared" si="20"/>
        <v>206</v>
      </c>
      <c r="B147" s="8">
        <v>2064</v>
      </c>
      <c r="C147" s="19" t="s">
        <v>419</v>
      </c>
      <c r="D147" s="19">
        <f t="shared" si="22"/>
        <v>0</v>
      </c>
      <c r="E147" s="19">
        <f t="shared" si="23"/>
        <v>0</v>
      </c>
      <c r="F147" s="19" t="str">
        <f t="shared" si="21"/>
        <v/>
      </c>
      <c r="H147" s="121"/>
      <c r="I147" s="122"/>
      <c r="J147" s="129">
        <f>SUM(J145:J146)</f>
        <v>0</v>
      </c>
      <c r="K147" s="122"/>
      <c r="L147" s="129">
        <f>J147</f>
        <v>0</v>
      </c>
      <c r="M147" s="130" t="s">
        <v>825</v>
      </c>
    </row>
    <row r="148" spans="1:13" ht="10.5">
      <c r="A148" s="19" t="str">
        <f t="shared" si="20"/>
        <v>206</v>
      </c>
      <c r="B148" s="8">
        <v>2067</v>
      </c>
      <c r="C148" s="19" t="s">
        <v>420</v>
      </c>
      <c r="D148" s="19">
        <f t="shared" si="22"/>
        <v>0</v>
      </c>
      <c r="E148" s="19">
        <f t="shared" si="23"/>
        <v>0</v>
      </c>
      <c r="F148" s="19" t="str">
        <f t="shared" si="21"/>
        <v/>
      </c>
      <c r="H148" s="81"/>
      <c r="I148" s="82"/>
      <c r="J148" s="82"/>
      <c r="K148" s="82"/>
      <c r="L148" s="83">
        <f>L147-L143</f>
        <v>0</v>
      </c>
      <c r="M148" s="84" t="s">
        <v>655</v>
      </c>
    </row>
    <row r="149" spans="1:13">
      <c r="A149" s="19" t="str">
        <f t="shared" si="20"/>
        <v>206</v>
      </c>
      <c r="B149" s="8">
        <v>2068</v>
      </c>
      <c r="C149" s="19" t="s">
        <v>692</v>
      </c>
      <c r="D149" s="19">
        <f t="shared" si="22"/>
        <v>0</v>
      </c>
      <c r="E149" s="19">
        <f t="shared" si="23"/>
        <v>0</v>
      </c>
      <c r="F149" s="19" t="str">
        <f t="shared" si="21"/>
        <v/>
      </c>
    </row>
    <row r="150" spans="1:13" ht="10.5">
      <c r="A150" s="19" t="str">
        <f t="shared" si="20"/>
        <v>206</v>
      </c>
      <c r="B150" s="8">
        <v>2069</v>
      </c>
      <c r="C150" s="19" t="s">
        <v>421</v>
      </c>
      <c r="D150" s="19">
        <f t="shared" si="22"/>
        <v>0</v>
      </c>
      <c r="E150" s="19">
        <f t="shared" si="23"/>
        <v>0</v>
      </c>
      <c r="F150" s="19" t="str">
        <f t="shared" si="21"/>
        <v/>
      </c>
      <c r="H150" s="65" t="s">
        <v>657</v>
      </c>
      <c r="I150" s="79"/>
      <c r="J150" s="79"/>
      <c r="K150" s="79"/>
      <c r="L150" s="66"/>
      <c r="M150" s="67"/>
    </row>
    <row r="151" spans="1:13">
      <c r="A151" s="19" t="str">
        <f t="shared" si="20"/>
        <v>20</v>
      </c>
      <c r="B151" s="8">
        <v>208</v>
      </c>
      <c r="C151" s="19" t="s">
        <v>422</v>
      </c>
      <c r="D151" s="19">
        <f t="shared" si="22"/>
        <v>0</v>
      </c>
      <c r="E151" s="19">
        <f t="shared" si="23"/>
        <v>0</v>
      </c>
      <c r="F151" s="19" t="str">
        <f t="shared" si="21"/>
        <v/>
      </c>
      <c r="H151" s="68" t="s">
        <v>2</v>
      </c>
      <c r="I151" s="69" t="s">
        <v>581</v>
      </c>
      <c r="J151" s="69" t="s">
        <v>573</v>
      </c>
      <c r="K151" s="74" t="s">
        <v>794</v>
      </c>
      <c r="L151" s="74" t="s">
        <v>795</v>
      </c>
      <c r="M151" s="80"/>
    </row>
    <row r="152" spans="1:13" ht="10.5">
      <c r="A152" s="19" t="str">
        <f t="shared" si="20"/>
        <v>208</v>
      </c>
      <c r="B152" s="8">
        <v>2081</v>
      </c>
      <c r="C152" s="19" t="s">
        <v>423</v>
      </c>
      <c r="D152" s="19">
        <f t="shared" si="22"/>
        <v>0</v>
      </c>
      <c r="E152" s="19">
        <f t="shared" si="23"/>
        <v>0</v>
      </c>
      <c r="F152" s="19" t="str">
        <f t="shared" si="21"/>
        <v/>
      </c>
      <c r="H152" s="119">
        <v>299</v>
      </c>
      <c r="I152" s="120">
        <f>SUMIF(SgSachgruppe,$H152,SgAnfBestand)</f>
        <v>0</v>
      </c>
      <c r="J152" s="120"/>
      <c r="K152" s="120"/>
      <c r="L152" s="120">
        <f>I152</f>
        <v>0</v>
      </c>
      <c r="M152" s="132" t="s">
        <v>658</v>
      </c>
    </row>
    <row r="153" spans="1:13">
      <c r="A153" s="19" t="str">
        <f t="shared" si="20"/>
        <v>208</v>
      </c>
      <c r="B153" s="8">
        <v>2082</v>
      </c>
      <c r="C153" s="19" t="s">
        <v>694</v>
      </c>
      <c r="D153" s="19">
        <f t="shared" si="22"/>
        <v>0</v>
      </c>
      <c r="E153" s="19">
        <f t="shared" si="23"/>
        <v>0</v>
      </c>
      <c r="F153" s="19" t="str">
        <f t="shared" si="21"/>
        <v/>
      </c>
      <c r="H153" s="123">
        <v>9000</v>
      </c>
      <c r="I153" s="124"/>
      <c r="J153" s="124">
        <f>SUMIF(SgSachgruppe,$H153,SgEndBestand)</f>
        <v>0</v>
      </c>
      <c r="K153" s="124"/>
      <c r="L153" s="124"/>
      <c r="M153" s="126" t="str">
        <f>IF(H153&lt;&gt;"",VLOOKUP(H153,Sachgruppen,2,0),"")</f>
        <v>Ertragsüberschuss</v>
      </c>
    </row>
    <row r="154" spans="1:13">
      <c r="A154" s="19" t="str">
        <f t="shared" si="20"/>
        <v>208</v>
      </c>
      <c r="B154" s="8">
        <v>2083</v>
      </c>
      <c r="C154" s="19" t="s">
        <v>695</v>
      </c>
      <c r="D154" s="19">
        <f t="shared" si="22"/>
        <v>0</v>
      </c>
      <c r="E154" s="19">
        <f t="shared" si="23"/>
        <v>0</v>
      </c>
      <c r="F154" s="19" t="str">
        <f t="shared" si="21"/>
        <v/>
      </c>
      <c r="H154" s="123">
        <v>9001</v>
      </c>
      <c r="I154" s="124"/>
      <c r="J154" s="124">
        <f>-SUMIF(SgSachgruppe,$H154,SgEndBestand)</f>
        <v>0</v>
      </c>
      <c r="K154" s="124"/>
      <c r="L154" s="124"/>
      <c r="M154" s="126" t="str">
        <f>IF(H154&lt;&gt;"",VLOOKUP(H154,Sachgruppen,2,0),"")</f>
        <v>Aufwandüberschuss</v>
      </c>
    </row>
    <row r="155" spans="1:13" ht="10.5">
      <c r="A155" s="19" t="str">
        <f t="shared" si="20"/>
        <v>208</v>
      </c>
      <c r="B155" s="8">
        <v>2084</v>
      </c>
      <c r="C155" s="19" t="s">
        <v>696</v>
      </c>
      <c r="D155" s="19">
        <f t="shared" si="22"/>
        <v>0</v>
      </c>
      <c r="E155" s="19">
        <f t="shared" si="23"/>
        <v>0</v>
      </c>
      <c r="F155" s="19" t="str">
        <f t="shared" si="21"/>
        <v/>
      </c>
      <c r="H155" s="123"/>
      <c r="I155" s="124"/>
      <c r="J155" s="127">
        <f>SUM(J153:J154)</f>
        <v>0</v>
      </c>
      <c r="K155" s="124"/>
      <c r="L155" s="124">
        <f>J155</f>
        <v>0</v>
      </c>
      <c r="M155" s="128" t="s">
        <v>824</v>
      </c>
    </row>
    <row r="156" spans="1:13" ht="10.5">
      <c r="A156" s="19" t="str">
        <f t="shared" si="20"/>
        <v>208</v>
      </c>
      <c r="B156" s="8">
        <v>2085</v>
      </c>
      <c r="C156" s="19" t="s">
        <v>697</v>
      </c>
      <c r="D156" s="19">
        <f t="shared" si="22"/>
        <v>0</v>
      </c>
      <c r="E156" s="19">
        <f t="shared" si="23"/>
        <v>0</v>
      </c>
      <c r="F156" s="19" t="str">
        <f t="shared" si="21"/>
        <v/>
      </c>
      <c r="H156" s="121"/>
      <c r="I156" s="122"/>
      <c r="J156" s="122"/>
      <c r="K156" s="122"/>
      <c r="L156" s="129">
        <f>L152+L155</f>
        <v>0</v>
      </c>
      <c r="M156" s="130" t="s">
        <v>659</v>
      </c>
    </row>
    <row r="157" spans="1:13" ht="10.5">
      <c r="A157" s="19" t="str">
        <f t="shared" si="20"/>
        <v>208</v>
      </c>
      <c r="B157" s="8">
        <v>2086</v>
      </c>
      <c r="C157" s="19" t="s">
        <v>698</v>
      </c>
      <c r="D157" s="19">
        <f t="shared" si="22"/>
        <v>0</v>
      </c>
      <c r="E157" s="19">
        <f t="shared" si="23"/>
        <v>0</v>
      </c>
      <c r="F157" s="19" t="str">
        <f t="shared" si="21"/>
        <v/>
      </c>
      <c r="H157" s="131"/>
      <c r="I157" s="120"/>
      <c r="J157" s="120"/>
      <c r="K157" s="120"/>
      <c r="L157" s="120"/>
      <c r="M157" s="132" t="s">
        <v>659</v>
      </c>
    </row>
    <row r="158" spans="1:13" ht="10.5">
      <c r="A158" s="19" t="str">
        <f t="shared" si="20"/>
        <v>208</v>
      </c>
      <c r="B158" s="8">
        <v>2087</v>
      </c>
      <c r="C158" s="19" t="s">
        <v>699</v>
      </c>
      <c r="D158" s="19">
        <f t="shared" si="22"/>
        <v>0</v>
      </c>
      <c r="E158" s="19">
        <f t="shared" si="23"/>
        <v>0</v>
      </c>
      <c r="F158" s="19" t="str">
        <f t="shared" si="21"/>
        <v/>
      </c>
      <c r="H158" s="121">
        <v>299</v>
      </c>
      <c r="I158" s="122"/>
      <c r="J158" s="122">
        <f>SUMIF(SgSachgruppe,$H158,SgEndBestand)</f>
        <v>0</v>
      </c>
      <c r="K158" s="122" t="str">
        <f>IF(F134&lt;&gt;"",VLOOKUP(F134,Sachgruppen,2,0),"")</f>
        <v/>
      </c>
      <c r="L158" s="129">
        <f>J158</f>
        <v>0</v>
      </c>
      <c r="M158" s="130" t="s">
        <v>659</v>
      </c>
    </row>
    <row r="159" spans="1:13" ht="10.5">
      <c r="A159" s="19" t="str">
        <f t="shared" si="20"/>
        <v>208</v>
      </c>
      <c r="B159" s="8">
        <v>2088</v>
      </c>
      <c r="C159" s="19" t="s">
        <v>700</v>
      </c>
      <c r="D159" s="19">
        <f t="shared" si="22"/>
        <v>0</v>
      </c>
      <c r="E159" s="19">
        <f t="shared" si="23"/>
        <v>0</v>
      </c>
      <c r="F159" s="19" t="str">
        <f t="shared" si="21"/>
        <v/>
      </c>
      <c r="H159" s="81"/>
      <c r="I159" s="82"/>
      <c r="J159" s="82"/>
      <c r="K159" s="82"/>
      <c r="L159" s="83">
        <f>L158-L156</f>
        <v>0</v>
      </c>
      <c r="M159" s="84" t="s">
        <v>655</v>
      </c>
    </row>
    <row r="160" spans="1:13">
      <c r="A160" s="19" t="str">
        <f t="shared" si="20"/>
        <v>208</v>
      </c>
      <c r="B160" s="8">
        <v>2089</v>
      </c>
      <c r="C160" s="19" t="s">
        <v>424</v>
      </c>
      <c r="D160" s="19">
        <f t="shared" si="22"/>
        <v>0</v>
      </c>
      <c r="E160" s="19">
        <f t="shared" si="23"/>
        <v>0</v>
      </c>
      <c r="F160" s="19" t="str">
        <f t="shared" si="21"/>
        <v/>
      </c>
    </row>
    <row r="161" spans="1:12">
      <c r="A161" s="19" t="str">
        <f t="shared" si="20"/>
        <v>20</v>
      </c>
      <c r="B161" s="8">
        <v>209</v>
      </c>
      <c r="C161" s="19" t="s">
        <v>425</v>
      </c>
      <c r="D161" s="19">
        <f t="shared" si="22"/>
        <v>0</v>
      </c>
      <c r="E161" s="19">
        <f t="shared" si="23"/>
        <v>0</v>
      </c>
      <c r="F161" s="19" t="str">
        <f t="shared" si="21"/>
        <v/>
      </c>
      <c r="I161" s="1"/>
      <c r="J161" s="1"/>
      <c r="K161" s="1"/>
      <c r="L161" s="1"/>
    </row>
    <row r="162" spans="1:12">
      <c r="A162" s="19" t="str">
        <f t="shared" si="20"/>
        <v>209</v>
      </c>
      <c r="B162" s="8">
        <v>2090</v>
      </c>
      <c r="C162" s="19" t="s">
        <v>426</v>
      </c>
      <c r="D162" s="19">
        <f t="shared" si="22"/>
        <v>0</v>
      </c>
      <c r="E162" s="19">
        <f t="shared" si="23"/>
        <v>0</v>
      </c>
      <c r="F162" s="19" t="str">
        <f t="shared" si="21"/>
        <v/>
      </c>
    </row>
    <row r="163" spans="1:12">
      <c r="A163" s="19" t="str">
        <f t="shared" si="20"/>
        <v>209</v>
      </c>
      <c r="B163" s="8">
        <v>2091</v>
      </c>
      <c r="C163" s="19" t="s">
        <v>427</v>
      </c>
      <c r="D163" s="19">
        <f t="shared" si="22"/>
        <v>0</v>
      </c>
      <c r="E163" s="19">
        <f t="shared" si="23"/>
        <v>0</v>
      </c>
      <c r="F163" s="19" t="str">
        <f t="shared" si="21"/>
        <v/>
      </c>
    </row>
    <row r="164" spans="1:12">
      <c r="A164" s="19" t="str">
        <f t="shared" si="20"/>
        <v>209</v>
      </c>
      <c r="B164" s="8">
        <v>2092</v>
      </c>
      <c r="C164" s="19" t="s">
        <v>798</v>
      </c>
      <c r="D164" s="19">
        <f t="shared" si="22"/>
        <v>0</v>
      </c>
      <c r="E164" s="19">
        <f t="shared" si="23"/>
        <v>0</v>
      </c>
      <c r="F164" s="19" t="str">
        <f t="shared" si="21"/>
        <v/>
      </c>
    </row>
    <row r="165" spans="1:12">
      <c r="A165" s="19" t="str">
        <f t="shared" si="20"/>
        <v>209</v>
      </c>
      <c r="B165" s="8">
        <v>2093</v>
      </c>
      <c r="C165" s="19" t="s">
        <v>693</v>
      </c>
      <c r="D165" s="19">
        <f t="shared" si="22"/>
        <v>0</v>
      </c>
      <c r="E165" s="19">
        <f t="shared" si="23"/>
        <v>0</v>
      </c>
      <c r="F165" s="19" t="str">
        <f t="shared" si="21"/>
        <v/>
      </c>
    </row>
    <row r="166" spans="1:12">
      <c r="A166" s="19" t="str">
        <f t="shared" si="20"/>
        <v>2</v>
      </c>
      <c r="B166" s="8">
        <v>29</v>
      </c>
      <c r="C166" s="19" t="s">
        <v>428</v>
      </c>
      <c r="D166" s="19">
        <f t="shared" si="22"/>
        <v>0</v>
      </c>
      <c r="E166" s="19">
        <f t="shared" si="23"/>
        <v>0</v>
      </c>
      <c r="F166" s="19" t="str">
        <f t="shared" si="21"/>
        <v/>
      </c>
    </row>
    <row r="167" spans="1:12">
      <c r="A167" s="19" t="str">
        <f t="shared" si="20"/>
        <v>29</v>
      </c>
      <c r="B167" s="8">
        <v>290</v>
      </c>
      <c r="C167" s="19" t="s">
        <v>429</v>
      </c>
      <c r="D167" s="19">
        <f t="shared" si="22"/>
        <v>0</v>
      </c>
      <c r="E167" s="19">
        <f t="shared" si="23"/>
        <v>0</v>
      </c>
      <c r="F167" s="19" t="str">
        <f t="shared" si="21"/>
        <v/>
      </c>
    </row>
    <row r="168" spans="1:12">
      <c r="A168" s="19" t="str">
        <f t="shared" si="20"/>
        <v>290</v>
      </c>
      <c r="B168" s="8">
        <v>2900</v>
      </c>
      <c r="C168" s="19" t="s">
        <v>430</v>
      </c>
      <c r="D168" s="19">
        <f t="shared" si="22"/>
        <v>0</v>
      </c>
      <c r="E168" s="19">
        <f t="shared" si="23"/>
        <v>0</v>
      </c>
      <c r="F168" s="19" t="str">
        <f t="shared" si="21"/>
        <v/>
      </c>
    </row>
    <row r="169" spans="1:12">
      <c r="A169" s="19" t="str">
        <f t="shared" si="20"/>
        <v>29</v>
      </c>
      <c r="B169" s="8">
        <v>291</v>
      </c>
      <c r="C169" s="19" t="s">
        <v>431</v>
      </c>
      <c r="D169" s="19">
        <f t="shared" si="22"/>
        <v>0</v>
      </c>
      <c r="E169" s="19">
        <f t="shared" si="23"/>
        <v>0</v>
      </c>
      <c r="F169" s="19" t="str">
        <f t="shared" si="21"/>
        <v/>
      </c>
    </row>
    <row r="170" spans="1:12">
      <c r="A170" s="19" t="str">
        <f t="shared" si="20"/>
        <v>291</v>
      </c>
      <c r="B170" s="8">
        <v>2910</v>
      </c>
      <c r="C170" s="19" t="s">
        <v>432</v>
      </c>
      <c r="D170" s="19">
        <f t="shared" si="22"/>
        <v>0</v>
      </c>
      <c r="E170" s="19">
        <f t="shared" si="23"/>
        <v>0</v>
      </c>
      <c r="F170" s="19" t="str">
        <f t="shared" si="21"/>
        <v/>
      </c>
    </row>
    <row r="171" spans="1:12">
      <c r="A171" s="19" t="str">
        <f t="shared" si="20"/>
        <v>291</v>
      </c>
      <c r="B171" s="8">
        <v>2911</v>
      </c>
      <c r="C171" s="19" t="s">
        <v>433</v>
      </c>
      <c r="D171" s="19">
        <f t="shared" si="22"/>
        <v>0</v>
      </c>
      <c r="E171" s="19">
        <f t="shared" si="23"/>
        <v>0</v>
      </c>
      <c r="F171" s="19" t="str">
        <f t="shared" si="21"/>
        <v/>
      </c>
    </row>
    <row r="172" spans="1:12">
      <c r="A172" s="19" t="str">
        <f t="shared" si="20"/>
        <v>29</v>
      </c>
      <c r="B172" s="8">
        <v>295</v>
      </c>
      <c r="C172" s="19" t="s">
        <v>434</v>
      </c>
      <c r="D172" s="19">
        <f t="shared" si="22"/>
        <v>0</v>
      </c>
      <c r="E172" s="19">
        <f t="shared" si="23"/>
        <v>0</v>
      </c>
      <c r="F172" s="19" t="str">
        <f t="shared" si="21"/>
        <v/>
      </c>
    </row>
    <row r="173" spans="1:12">
      <c r="A173" s="19" t="str">
        <f t="shared" si="20"/>
        <v>295</v>
      </c>
      <c r="B173" s="8">
        <v>2950</v>
      </c>
      <c r="C173" s="19" t="s">
        <v>434</v>
      </c>
      <c r="D173" s="19">
        <f t="shared" si="22"/>
        <v>0</v>
      </c>
      <c r="E173" s="19">
        <f t="shared" si="23"/>
        <v>0</v>
      </c>
      <c r="F173" s="19" t="str">
        <f t="shared" si="21"/>
        <v/>
      </c>
    </row>
    <row r="174" spans="1:12">
      <c r="A174" s="19" t="str">
        <f t="shared" si="20"/>
        <v>29</v>
      </c>
      <c r="B174" s="8">
        <v>296</v>
      </c>
      <c r="C174" s="19" t="s">
        <v>435</v>
      </c>
      <c r="D174" s="19">
        <f t="shared" si="22"/>
        <v>0</v>
      </c>
      <c r="E174" s="19">
        <f t="shared" si="23"/>
        <v>0</v>
      </c>
      <c r="F174" s="19" t="str">
        <f t="shared" si="21"/>
        <v/>
      </c>
    </row>
    <row r="175" spans="1:12">
      <c r="A175" s="19" t="str">
        <f t="shared" si="20"/>
        <v>296</v>
      </c>
      <c r="B175" s="8">
        <v>2960</v>
      </c>
      <c r="C175" s="19" t="s">
        <v>435</v>
      </c>
      <c r="D175" s="19">
        <f t="shared" si="22"/>
        <v>0</v>
      </c>
      <c r="E175" s="19">
        <f t="shared" si="23"/>
        <v>0</v>
      </c>
      <c r="F175" s="19" t="str">
        <f t="shared" si="21"/>
        <v/>
      </c>
    </row>
    <row r="176" spans="1:12">
      <c r="A176" s="19" t="str">
        <f t="shared" si="20"/>
        <v>29</v>
      </c>
      <c r="B176" s="8">
        <v>298</v>
      </c>
      <c r="C176" s="19" t="s">
        <v>677</v>
      </c>
      <c r="D176" s="19">
        <f t="shared" si="22"/>
        <v>0</v>
      </c>
      <c r="E176" s="19">
        <f t="shared" si="23"/>
        <v>0</v>
      </c>
      <c r="F176" s="19" t="str">
        <f t="shared" si="21"/>
        <v/>
      </c>
    </row>
    <row r="177" spans="1:6">
      <c r="A177" s="19" t="str">
        <f t="shared" si="20"/>
        <v>298</v>
      </c>
      <c r="B177" s="8">
        <v>2980</v>
      </c>
      <c r="C177" s="19" t="s">
        <v>677</v>
      </c>
      <c r="D177" s="19">
        <f t="shared" si="22"/>
        <v>0</v>
      </c>
      <c r="E177" s="19">
        <f t="shared" si="23"/>
        <v>0</v>
      </c>
      <c r="F177" s="19" t="str">
        <f t="shared" si="21"/>
        <v/>
      </c>
    </row>
    <row r="178" spans="1:6">
      <c r="A178" s="19" t="str">
        <f t="shared" si="20"/>
        <v>29</v>
      </c>
      <c r="B178" s="8">
        <v>299</v>
      </c>
      <c r="C178" s="19" t="s">
        <v>436</v>
      </c>
      <c r="D178" s="19">
        <f t="shared" si="22"/>
        <v>0</v>
      </c>
      <c r="E178" s="19">
        <f t="shared" si="23"/>
        <v>0</v>
      </c>
      <c r="F178" s="19" t="str">
        <f t="shared" si="21"/>
        <v/>
      </c>
    </row>
    <row r="179" spans="1:6">
      <c r="A179" s="19" t="str">
        <f t="shared" si="20"/>
        <v>299</v>
      </c>
      <c r="B179" s="8">
        <v>2990</v>
      </c>
      <c r="C179" s="19" t="s">
        <v>437</v>
      </c>
      <c r="D179" s="19">
        <f t="shared" si="22"/>
        <v>0</v>
      </c>
      <c r="E179" s="19">
        <f t="shared" si="23"/>
        <v>0</v>
      </c>
      <c r="F179" s="19" t="str">
        <f t="shared" si="21"/>
        <v/>
      </c>
    </row>
    <row r="180" spans="1:6">
      <c r="A180" s="110" t="str">
        <f t="shared" si="20"/>
        <v>299</v>
      </c>
      <c r="B180" s="111">
        <v>2999</v>
      </c>
      <c r="C180" s="110" t="s">
        <v>438</v>
      </c>
      <c r="D180" s="110">
        <f t="shared" si="22"/>
        <v>0</v>
      </c>
      <c r="E180" s="110">
        <f t="shared" si="23"/>
        <v>0</v>
      </c>
      <c r="F180" s="110" t="str">
        <f t="shared" si="21"/>
        <v/>
      </c>
    </row>
    <row r="181" spans="1:6">
      <c r="A181" s="19" t="str">
        <f t="shared" si="20"/>
        <v/>
      </c>
      <c r="B181" s="8">
        <v>3</v>
      </c>
      <c r="C181" s="19" t="s">
        <v>554</v>
      </c>
      <c r="D181" s="19">
        <f t="shared" si="22"/>
        <v>0</v>
      </c>
      <c r="E181" s="19">
        <f t="shared" si="23"/>
        <v>0</v>
      </c>
      <c r="F181" s="19">
        <f t="shared" si="21"/>
        <v>0</v>
      </c>
    </row>
    <row r="182" spans="1:6">
      <c r="A182" s="19" t="str">
        <f t="shared" si="20"/>
        <v>3</v>
      </c>
      <c r="B182" s="8">
        <v>30</v>
      </c>
      <c r="C182" s="19" t="s">
        <v>3</v>
      </c>
      <c r="D182" s="19">
        <f t="shared" si="22"/>
        <v>0</v>
      </c>
      <c r="E182" s="19">
        <f t="shared" si="23"/>
        <v>0</v>
      </c>
      <c r="F182" s="19" t="str">
        <f t="shared" si="21"/>
        <v/>
      </c>
    </row>
    <row r="183" spans="1:6">
      <c r="A183" s="19" t="str">
        <f t="shared" si="20"/>
        <v>30</v>
      </c>
      <c r="B183" s="8">
        <v>300</v>
      </c>
      <c r="C183" s="19" t="s">
        <v>4</v>
      </c>
      <c r="D183" s="19">
        <f t="shared" si="22"/>
        <v>0</v>
      </c>
      <c r="E183" s="19">
        <f t="shared" si="23"/>
        <v>0</v>
      </c>
      <c r="F183" s="19" t="str">
        <f t="shared" si="21"/>
        <v/>
      </c>
    </row>
    <row r="184" spans="1:6">
      <c r="A184" s="19" t="str">
        <f t="shared" si="20"/>
        <v>300</v>
      </c>
      <c r="B184" s="8">
        <v>3000</v>
      </c>
      <c r="C184" s="19" t="s">
        <v>707</v>
      </c>
      <c r="D184" s="19">
        <f t="shared" si="22"/>
        <v>0</v>
      </c>
      <c r="E184" s="19">
        <f t="shared" si="23"/>
        <v>0</v>
      </c>
      <c r="F184" s="19" t="str">
        <f t="shared" si="21"/>
        <v/>
      </c>
    </row>
    <row r="185" spans="1:6">
      <c r="A185" s="19" t="str">
        <f t="shared" si="20"/>
        <v>300</v>
      </c>
      <c r="B185" s="8">
        <v>3001</v>
      </c>
      <c r="C185" s="19" t="s">
        <v>708</v>
      </c>
      <c r="D185" s="19">
        <f t="shared" si="22"/>
        <v>0</v>
      </c>
      <c r="E185" s="19">
        <f t="shared" si="23"/>
        <v>0</v>
      </c>
      <c r="F185" s="19" t="str">
        <f t="shared" si="21"/>
        <v/>
      </c>
    </row>
    <row r="186" spans="1:6">
      <c r="A186" s="19" t="str">
        <f t="shared" si="20"/>
        <v>30</v>
      </c>
      <c r="B186" s="8">
        <v>301</v>
      </c>
      <c r="C186" s="19" t="s">
        <v>5</v>
      </c>
      <c r="D186" s="19">
        <f t="shared" si="22"/>
        <v>0</v>
      </c>
      <c r="E186" s="19">
        <f t="shared" si="23"/>
        <v>0</v>
      </c>
      <c r="F186" s="19" t="str">
        <f t="shared" si="21"/>
        <v/>
      </c>
    </row>
    <row r="187" spans="1:6">
      <c r="A187" s="19" t="str">
        <f t="shared" si="20"/>
        <v>301</v>
      </c>
      <c r="B187" s="8">
        <v>3010</v>
      </c>
      <c r="C187" s="19" t="s">
        <v>5</v>
      </c>
      <c r="D187" s="19">
        <f t="shared" si="22"/>
        <v>0</v>
      </c>
      <c r="E187" s="19">
        <f t="shared" si="23"/>
        <v>0</v>
      </c>
      <c r="F187" s="19" t="str">
        <f t="shared" si="21"/>
        <v/>
      </c>
    </row>
    <row r="188" spans="1:6">
      <c r="A188" s="19" t="str">
        <f t="shared" si="20"/>
        <v>30</v>
      </c>
      <c r="B188" s="8">
        <v>302</v>
      </c>
      <c r="C188" s="19" t="s">
        <v>709</v>
      </c>
      <c r="D188" s="19">
        <f t="shared" si="22"/>
        <v>0</v>
      </c>
      <c r="E188" s="19">
        <f t="shared" si="23"/>
        <v>0</v>
      </c>
      <c r="F188" s="19" t="str">
        <f t="shared" si="21"/>
        <v/>
      </c>
    </row>
    <row r="189" spans="1:6">
      <c r="A189" s="19" t="str">
        <f t="shared" si="20"/>
        <v>302</v>
      </c>
      <c r="B189" s="8">
        <v>3020</v>
      </c>
      <c r="C189" s="19" t="s">
        <v>709</v>
      </c>
      <c r="D189" s="19">
        <f t="shared" si="22"/>
        <v>0</v>
      </c>
      <c r="E189" s="19">
        <f t="shared" si="23"/>
        <v>0</v>
      </c>
      <c r="F189" s="19" t="str">
        <f t="shared" si="21"/>
        <v/>
      </c>
    </row>
    <row r="190" spans="1:6">
      <c r="A190" s="19" t="str">
        <f t="shared" si="20"/>
        <v>30</v>
      </c>
      <c r="B190" s="8">
        <v>303</v>
      </c>
      <c r="C190" s="19" t="s">
        <v>6</v>
      </c>
      <c r="D190" s="19">
        <f t="shared" si="22"/>
        <v>0</v>
      </c>
      <c r="E190" s="19">
        <f t="shared" si="23"/>
        <v>0</v>
      </c>
      <c r="F190" s="19" t="str">
        <f t="shared" si="21"/>
        <v/>
      </c>
    </row>
    <row r="191" spans="1:6">
      <c r="A191" s="19" t="str">
        <f t="shared" si="20"/>
        <v>303</v>
      </c>
      <c r="B191" s="8">
        <v>3030</v>
      </c>
      <c r="C191" s="19" t="s">
        <v>6</v>
      </c>
      <c r="D191" s="19">
        <f t="shared" si="22"/>
        <v>0</v>
      </c>
      <c r="E191" s="19">
        <f t="shared" si="23"/>
        <v>0</v>
      </c>
      <c r="F191" s="19" t="str">
        <f t="shared" si="21"/>
        <v/>
      </c>
    </row>
    <row r="192" spans="1:6">
      <c r="A192" s="19" t="str">
        <f t="shared" ref="A192:A255" si="24">IF(LEN($B192)=4,LEFT($B192,3),IF(LEN($B192)=3,LEFT($B192,2),IF(LEN($B192)=2,LEFT($B192,1),"")))</f>
        <v>30</v>
      </c>
      <c r="B192" s="8">
        <v>304</v>
      </c>
      <c r="C192" s="19" t="s">
        <v>7</v>
      </c>
      <c r="D192" s="19">
        <f t="shared" si="22"/>
        <v>0</v>
      </c>
      <c r="E192" s="19">
        <f t="shared" si="23"/>
        <v>0</v>
      </c>
      <c r="F192" s="19" t="str">
        <f t="shared" ref="F192:F255" si="25">IF(OR(B192=1,B192=3,B192=5,B192=7,B192=9000),E192-D192,IF(OR(B192=2,B192=4,B192=6,B192=8,B192=9001),-(E192-D192),""))</f>
        <v/>
      </c>
    </row>
    <row r="193" spans="1:6">
      <c r="A193" s="19" t="str">
        <f t="shared" si="24"/>
        <v>304</v>
      </c>
      <c r="B193" s="8">
        <v>3040</v>
      </c>
      <c r="C193" s="19" t="s">
        <v>8</v>
      </c>
      <c r="D193" s="19">
        <f t="shared" ref="D193:D256" si="26">IF(LEN(B193)&lt;4,SUMIF(SgNr,$B193,SgAnfBestand),SUMIF(DeKontoNr,B193,DeAnfBestand))</f>
        <v>0</v>
      </c>
      <c r="E193" s="19">
        <f t="shared" ref="E193:E256" si="27">IF(LEN(B193)&lt;4,SUMIF(SgNr,$B193,SgEndBestand),IF(B193&lt;3000,D193+SUMIF(DeKontoNr,B193,DeBuchBetrag),SUMIF(DeKontoNr,B193,DeBuchBetrag)))</f>
        <v>0</v>
      </c>
      <c r="F193" s="19" t="str">
        <f t="shared" si="25"/>
        <v/>
      </c>
    </row>
    <row r="194" spans="1:6">
      <c r="A194" s="19" t="str">
        <f t="shared" si="24"/>
        <v>304</v>
      </c>
      <c r="B194" s="8">
        <v>3042</v>
      </c>
      <c r="C194" s="19" t="s">
        <v>9</v>
      </c>
      <c r="D194" s="19">
        <f t="shared" si="26"/>
        <v>0</v>
      </c>
      <c r="E194" s="19">
        <f t="shared" si="27"/>
        <v>0</v>
      </c>
      <c r="F194" s="19" t="str">
        <f t="shared" si="25"/>
        <v/>
      </c>
    </row>
    <row r="195" spans="1:6">
      <c r="A195" s="19" t="str">
        <f t="shared" si="24"/>
        <v>304</v>
      </c>
      <c r="B195" s="8">
        <v>3043</v>
      </c>
      <c r="C195" s="19" t="s">
        <v>10</v>
      </c>
      <c r="D195" s="19">
        <f t="shared" si="26"/>
        <v>0</v>
      </c>
      <c r="E195" s="19">
        <f t="shared" si="27"/>
        <v>0</v>
      </c>
      <c r="F195" s="19" t="str">
        <f t="shared" si="25"/>
        <v/>
      </c>
    </row>
    <row r="196" spans="1:6">
      <c r="A196" s="19" t="str">
        <f t="shared" si="24"/>
        <v>304</v>
      </c>
      <c r="B196" s="8">
        <v>3049</v>
      </c>
      <c r="C196" s="19" t="s">
        <v>11</v>
      </c>
      <c r="D196" s="19">
        <f t="shared" si="26"/>
        <v>0</v>
      </c>
      <c r="E196" s="19">
        <f t="shared" si="27"/>
        <v>0</v>
      </c>
      <c r="F196" s="19" t="str">
        <f t="shared" si="25"/>
        <v/>
      </c>
    </row>
    <row r="197" spans="1:6">
      <c r="A197" s="19" t="str">
        <f t="shared" si="24"/>
        <v>30</v>
      </c>
      <c r="B197" s="8">
        <v>305</v>
      </c>
      <c r="C197" s="19" t="s">
        <v>12</v>
      </c>
      <c r="D197" s="19">
        <f t="shared" si="26"/>
        <v>0</v>
      </c>
      <c r="E197" s="19">
        <f t="shared" si="27"/>
        <v>0</v>
      </c>
      <c r="F197" s="19" t="str">
        <f t="shared" si="25"/>
        <v/>
      </c>
    </row>
    <row r="198" spans="1:6">
      <c r="A198" s="19" t="str">
        <f t="shared" si="24"/>
        <v>305</v>
      </c>
      <c r="B198" s="8">
        <v>3050</v>
      </c>
      <c r="C198" s="19" t="s">
        <v>13</v>
      </c>
      <c r="D198" s="19">
        <f t="shared" si="26"/>
        <v>0</v>
      </c>
      <c r="E198" s="19">
        <f t="shared" si="27"/>
        <v>0</v>
      </c>
      <c r="F198" s="19" t="str">
        <f t="shared" si="25"/>
        <v/>
      </c>
    </row>
    <row r="199" spans="1:6">
      <c r="A199" s="19" t="str">
        <f t="shared" si="24"/>
        <v>305</v>
      </c>
      <c r="B199" s="8">
        <v>3052</v>
      </c>
      <c r="C199" s="19" t="s">
        <v>14</v>
      </c>
      <c r="D199" s="19">
        <f t="shared" si="26"/>
        <v>0</v>
      </c>
      <c r="E199" s="19">
        <f t="shared" si="27"/>
        <v>0</v>
      </c>
      <c r="F199" s="19" t="str">
        <f t="shared" si="25"/>
        <v/>
      </c>
    </row>
    <row r="200" spans="1:6">
      <c r="A200" s="19" t="str">
        <f t="shared" si="24"/>
        <v>305</v>
      </c>
      <c r="B200" s="8">
        <v>3053</v>
      </c>
      <c r="C200" s="19" t="s">
        <v>710</v>
      </c>
      <c r="D200" s="19">
        <f t="shared" si="26"/>
        <v>0</v>
      </c>
      <c r="E200" s="19">
        <f t="shared" si="27"/>
        <v>0</v>
      </c>
      <c r="F200" s="19" t="str">
        <f t="shared" si="25"/>
        <v/>
      </c>
    </row>
    <row r="201" spans="1:6">
      <c r="A201" s="19" t="str">
        <f t="shared" si="24"/>
        <v>305</v>
      </c>
      <c r="B201" s="8">
        <v>3054</v>
      </c>
      <c r="C201" s="19" t="s">
        <v>15</v>
      </c>
      <c r="D201" s="19">
        <f t="shared" si="26"/>
        <v>0</v>
      </c>
      <c r="E201" s="19">
        <f t="shared" si="27"/>
        <v>0</v>
      </c>
      <c r="F201" s="19" t="str">
        <f t="shared" si="25"/>
        <v/>
      </c>
    </row>
    <row r="202" spans="1:6">
      <c r="A202" s="19" t="str">
        <f t="shared" si="24"/>
        <v>305</v>
      </c>
      <c r="B202" s="8">
        <v>3055</v>
      </c>
      <c r="C202" s="19" t="s">
        <v>16</v>
      </c>
      <c r="D202" s="19">
        <f t="shared" si="26"/>
        <v>0</v>
      </c>
      <c r="E202" s="19">
        <f t="shared" si="27"/>
        <v>0</v>
      </c>
      <c r="F202" s="19" t="str">
        <f t="shared" si="25"/>
        <v/>
      </c>
    </row>
    <row r="203" spans="1:6">
      <c r="A203" s="19" t="str">
        <f t="shared" si="24"/>
        <v>305</v>
      </c>
      <c r="B203" s="8">
        <v>3056</v>
      </c>
      <c r="C203" s="19" t="s">
        <v>17</v>
      </c>
      <c r="D203" s="19">
        <f t="shared" si="26"/>
        <v>0</v>
      </c>
      <c r="E203" s="19">
        <f t="shared" si="27"/>
        <v>0</v>
      </c>
      <c r="F203" s="19" t="str">
        <f t="shared" si="25"/>
        <v/>
      </c>
    </row>
    <row r="204" spans="1:6">
      <c r="A204" s="19" t="str">
        <f t="shared" si="24"/>
        <v>305</v>
      </c>
      <c r="B204" s="8">
        <v>3059</v>
      </c>
      <c r="C204" s="19" t="s">
        <v>18</v>
      </c>
      <c r="D204" s="19">
        <f t="shared" si="26"/>
        <v>0</v>
      </c>
      <c r="E204" s="19">
        <f t="shared" si="27"/>
        <v>0</v>
      </c>
      <c r="F204" s="19" t="str">
        <f t="shared" si="25"/>
        <v/>
      </c>
    </row>
    <row r="205" spans="1:6">
      <c r="A205" s="19" t="str">
        <f t="shared" si="24"/>
        <v>30</v>
      </c>
      <c r="B205" s="8">
        <v>306</v>
      </c>
      <c r="C205" s="19" t="s">
        <v>19</v>
      </c>
      <c r="D205" s="19">
        <f t="shared" si="26"/>
        <v>0</v>
      </c>
      <c r="E205" s="19">
        <f t="shared" si="27"/>
        <v>0</v>
      </c>
      <c r="F205" s="19" t="str">
        <f t="shared" si="25"/>
        <v/>
      </c>
    </row>
    <row r="206" spans="1:6">
      <c r="A206" s="19" t="str">
        <f t="shared" si="24"/>
        <v>306</v>
      </c>
      <c r="B206" s="8">
        <v>3060</v>
      </c>
      <c r="C206" s="19" t="s">
        <v>20</v>
      </c>
      <c r="D206" s="19">
        <f t="shared" si="26"/>
        <v>0</v>
      </c>
      <c r="E206" s="19">
        <f t="shared" si="27"/>
        <v>0</v>
      </c>
      <c r="F206" s="19" t="str">
        <f t="shared" si="25"/>
        <v/>
      </c>
    </row>
    <row r="207" spans="1:6">
      <c r="A207" s="19" t="str">
        <f t="shared" si="24"/>
        <v>306</v>
      </c>
      <c r="B207" s="8">
        <v>3061</v>
      </c>
      <c r="C207" s="19" t="s">
        <v>21</v>
      </c>
      <c r="D207" s="19">
        <f t="shared" si="26"/>
        <v>0</v>
      </c>
      <c r="E207" s="19">
        <f t="shared" si="27"/>
        <v>0</v>
      </c>
      <c r="F207" s="19" t="str">
        <f t="shared" si="25"/>
        <v/>
      </c>
    </row>
    <row r="208" spans="1:6">
      <c r="A208" s="19" t="str">
        <f t="shared" si="24"/>
        <v>306</v>
      </c>
      <c r="B208" s="8">
        <v>3062</v>
      </c>
      <c r="C208" s="19" t="s">
        <v>22</v>
      </c>
      <c r="D208" s="19">
        <f t="shared" si="26"/>
        <v>0</v>
      </c>
      <c r="E208" s="19">
        <f t="shared" si="27"/>
        <v>0</v>
      </c>
      <c r="F208" s="19" t="str">
        <f t="shared" si="25"/>
        <v/>
      </c>
    </row>
    <row r="209" spans="1:6">
      <c r="A209" s="19" t="str">
        <f t="shared" si="24"/>
        <v>306</v>
      </c>
      <c r="B209" s="8">
        <v>3063</v>
      </c>
      <c r="C209" s="19" t="s">
        <v>23</v>
      </c>
      <c r="D209" s="19">
        <f t="shared" si="26"/>
        <v>0</v>
      </c>
      <c r="E209" s="19">
        <f t="shared" si="27"/>
        <v>0</v>
      </c>
      <c r="F209" s="19" t="str">
        <f t="shared" si="25"/>
        <v/>
      </c>
    </row>
    <row r="210" spans="1:6">
      <c r="A210" s="19" t="str">
        <f t="shared" si="24"/>
        <v>306</v>
      </c>
      <c r="B210" s="8">
        <v>3064</v>
      </c>
      <c r="C210" s="19" t="s">
        <v>24</v>
      </c>
      <c r="D210" s="19">
        <f t="shared" si="26"/>
        <v>0</v>
      </c>
      <c r="E210" s="19">
        <f t="shared" si="27"/>
        <v>0</v>
      </c>
      <c r="F210" s="19" t="str">
        <f t="shared" si="25"/>
        <v/>
      </c>
    </row>
    <row r="211" spans="1:6">
      <c r="A211" s="19" t="str">
        <f t="shared" si="24"/>
        <v>306</v>
      </c>
      <c r="B211" s="8">
        <v>3069</v>
      </c>
      <c r="C211" s="19" t="s">
        <v>25</v>
      </c>
      <c r="D211" s="19">
        <f t="shared" si="26"/>
        <v>0</v>
      </c>
      <c r="E211" s="19">
        <f t="shared" si="27"/>
        <v>0</v>
      </c>
      <c r="F211" s="19" t="str">
        <f t="shared" si="25"/>
        <v/>
      </c>
    </row>
    <row r="212" spans="1:6">
      <c r="A212" s="19" t="str">
        <f t="shared" si="24"/>
        <v>30</v>
      </c>
      <c r="B212" s="8">
        <v>309</v>
      </c>
      <c r="C212" s="19" t="s">
        <v>26</v>
      </c>
      <c r="D212" s="19">
        <f t="shared" si="26"/>
        <v>0</v>
      </c>
      <c r="E212" s="19">
        <f t="shared" si="27"/>
        <v>0</v>
      </c>
      <c r="F212" s="19" t="str">
        <f t="shared" si="25"/>
        <v/>
      </c>
    </row>
    <row r="213" spans="1:6">
      <c r="A213" s="19" t="str">
        <f t="shared" si="24"/>
        <v>309</v>
      </c>
      <c r="B213" s="8">
        <v>3090</v>
      </c>
      <c r="C213" s="19" t="s">
        <v>27</v>
      </c>
      <c r="D213" s="19">
        <f t="shared" si="26"/>
        <v>0</v>
      </c>
      <c r="E213" s="19">
        <f t="shared" si="27"/>
        <v>0</v>
      </c>
      <c r="F213" s="19" t="str">
        <f t="shared" si="25"/>
        <v/>
      </c>
    </row>
    <row r="214" spans="1:6">
      <c r="A214" s="19" t="str">
        <f t="shared" si="24"/>
        <v>309</v>
      </c>
      <c r="B214" s="8">
        <v>3091</v>
      </c>
      <c r="C214" s="19" t="s">
        <v>28</v>
      </c>
      <c r="D214" s="19">
        <f t="shared" si="26"/>
        <v>0</v>
      </c>
      <c r="E214" s="19">
        <f t="shared" si="27"/>
        <v>0</v>
      </c>
      <c r="F214" s="19" t="str">
        <f t="shared" si="25"/>
        <v/>
      </c>
    </row>
    <row r="215" spans="1:6">
      <c r="A215" s="19" t="str">
        <f t="shared" si="24"/>
        <v>309</v>
      </c>
      <c r="B215" s="8">
        <v>3099</v>
      </c>
      <c r="C215" s="19" t="s">
        <v>26</v>
      </c>
      <c r="D215" s="19">
        <f t="shared" si="26"/>
        <v>0</v>
      </c>
      <c r="E215" s="19">
        <f t="shared" si="27"/>
        <v>0</v>
      </c>
      <c r="F215" s="19" t="str">
        <f t="shared" si="25"/>
        <v/>
      </c>
    </row>
    <row r="216" spans="1:6">
      <c r="A216" s="19" t="str">
        <f t="shared" si="24"/>
        <v>3</v>
      </c>
      <c r="B216" s="8">
        <v>31</v>
      </c>
      <c r="C216" s="19" t="s">
        <v>29</v>
      </c>
      <c r="D216" s="19">
        <f t="shared" si="26"/>
        <v>0</v>
      </c>
      <c r="E216" s="19">
        <f t="shared" si="27"/>
        <v>0</v>
      </c>
      <c r="F216" s="19" t="str">
        <f t="shared" si="25"/>
        <v/>
      </c>
    </row>
    <row r="217" spans="1:6">
      <c r="A217" s="19" t="str">
        <f t="shared" si="24"/>
        <v>31</v>
      </c>
      <c r="B217" s="8">
        <v>310</v>
      </c>
      <c r="C217" s="19" t="s">
        <v>30</v>
      </c>
      <c r="D217" s="19">
        <f t="shared" si="26"/>
        <v>0</v>
      </c>
      <c r="E217" s="19">
        <f t="shared" si="27"/>
        <v>0</v>
      </c>
      <c r="F217" s="19" t="str">
        <f t="shared" si="25"/>
        <v/>
      </c>
    </row>
    <row r="218" spans="1:6">
      <c r="A218" s="19" t="str">
        <f t="shared" si="24"/>
        <v>310</v>
      </c>
      <c r="B218" s="8">
        <v>3100</v>
      </c>
      <c r="C218" s="19" t="s">
        <v>31</v>
      </c>
      <c r="D218" s="19">
        <f t="shared" si="26"/>
        <v>0</v>
      </c>
      <c r="E218" s="19">
        <f t="shared" si="27"/>
        <v>0</v>
      </c>
      <c r="F218" s="19" t="str">
        <f t="shared" si="25"/>
        <v/>
      </c>
    </row>
    <row r="219" spans="1:6">
      <c r="A219" s="19" t="str">
        <f t="shared" si="24"/>
        <v>310</v>
      </c>
      <c r="B219" s="8">
        <v>3101</v>
      </c>
      <c r="C219" s="19" t="s">
        <v>711</v>
      </c>
      <c r="D219" s="19">
        <f t="shared" si="26"/>
        <v>0</v>
      </c>
      <c r="E219" s="19">
        <f t="shared" si="27"/>
        <v>0</v>
      </c>
      <c r="F219" s="19" t="str">
        <f t="shared" si="25"/>
        <v/>
      </c>
    </row>
    <row r="220" spans="1:6">
      <c r="A220" s="19" t="str">
        <f t="shared" si="24"/>
        <v>310</v>
      </c>
      <c r="B220" s="8">
        <v>3102</v>
      </c>
      <c r="C220" s="19" t="s">
        <v>32</v>
      </c>
      <c r="D220" s="19">
        <f t="shared" si="26"/>
        <v>0</v>
      </c>
      <c r="E220" s="19">
        <f t="shared" si="27"/>
        <v>0</v>
      </c>
      <c r="F220" s="19" t="str">
        <f t="shared" si="25"/>
        <v/>
      </c>
    </row>
    <row r="221" spans="1:6">
      <c r="A221" s="19" t="str">
        <f t="shared" si="24"/>
        <v>310</v>
      </c>
      <c r="B221" s="8">
        <v>3103</v>
      </c>
      <c r="C221" s="19" t="s">
        <v>33</v>
      </c>
      <c r="D221" s="19">
        <f t="shared" si="26"/>
        <v>0</v>
      </c>
      <c r="E221" s="19">
        <f t="shared" si="27"/>
        <v>0</v>
      </c>
      <c r="F221" s="19" t="str">
        <f t="shared" si="25"/>
        <v/>
      </c>
    </row>
    <row r="222" spans="1:6">
      <c r="A222" s="19" t="str">
        <f t="shared" si="24"/>
        <v>310</v>
      </c>
      <c r="B222" s="8">
        <v>3104</v>
      </c>
      <c r="C222" s="19" t="s">
        <v>34</v>
      </c>
      <c r="D222" s="19">
        <f t="shared" si="26"/>
        <v>0</v>
      </c>
      <c r="E222" s="19">
        <f t="shared" si="27"/>
        <v>0</v>
      </c>
      <c r="F222" s="19" t="str">
        <f t="shared" si="25"/>
        <v/>
      </c>
    </row>
    <row r="223" spans="1:6">
      <c r="A223" s="19" t="str">
        <f t="shared" si="24"/>
        <v>310</v>
      </c>
      <c r="B223" s="8">
        <v>3105</v>
      </c>
      <c r="C223" s="19" t="s">
        <v>35</v>
      </c>
      <c r="D223" s="19">
        <f t="shared" si="26"/>
        <v>0</v>
      </c>
      <c r="E223" s="19">
        <f t="shared" si="27"/>
        <v>0</v>
      </c>
      <c r="F223" s="19" t="str">
        <f t="shared" si="25"/>
        <v/>
      </c>
    </row>
    <row r="224" spans="1:6">
      <c r="A224" s="19" t="str">
        <f t="shared" si="24"/>
        <v>310</v>
      </c>
      <c r="B224" s="8">
        <v>3106</v>
      </c>
      <c r="C224" s="19" t="s">
        <v>36</v>
      </c>
      <c r="D224" s="19">
        <f t="shared" si="26"/>
        <v>0</v>
      </c>
      <c r="E224" s="19">
        <f t="shared" si="27"/>
        <v>0</v>
      </c>
      <c r="F224" s="19" t="str">
        <f t="shared" si="25"/>
        <v/>
      </c>
    </row>
    <row r="225" spans="1:6">
      <c r="A225" s="19" t="str">
        <f t="shared" si="24"/>
        <v>310</v>
      </c>
      <c r="B225" s="8">
        <v>3109</v>
      </c>
      <c r="C225" s="19" t="s">
        <v>37</v>
      </c>
      <c r="D225" s="19">
        <f t="shared" si="26"/>
        <v>0</v>
      </c>
      <c r="E225" s="19">
        <f t="shared" si="27"/>
        <v>0</v>
      </c>
      <c r="F225" s="19" t="str">
        <f t="shared" si="25"/>
        <v/>
      </c>
    </row>
    <row r="226" spans="1:6">
      <c r="A226" s="19" t="str">
        <f t="shared" si="24"/>
        <v>31</v>
      </c>
      <c r="B226" s="8">
        <v>311</v>
      </c>
      <c r="C226" s="19" t="s">
        <v>38</v>
      </c>
      <c r="D226" s="19">
        <f t="shared" si="26"/>
        <v>0</v>
      </c>
      <c r="E226" s="19">
        <f t="shared" si="27"/>
        <v>0</v>
      </c>
      <c r="F226" s="19" t="str">
        <f t="shared" si="25"/>
        <v/>
      </c>
    </row>
    <row r="227" spans="1:6">
      <c r="A227" s="19" t="str">
        <f t="shared" si="24"/>
        <v>311</v>
      </c>
      <c r="B227" s="8">
        <v>3110</v>
      </c>
      <c r="C227" s="19" t="s">
        <v>712</v>
      </c>
      <c r="D227" s="19">
        <f t="shared" si="26"/>
        <v>0</v>
      </c>
      <c r="E227" s="19">
        <f t="shared" si="27"/>
        <v>0</v>
      </c>
      <c r="F227" s="19" t="str">
        <f t="shared" si="25"/>
        <v/>
      </c>
    </row>
    <row r="228" spans="1:6">
      <c r="A228" s="19" t="str">
        <f t="shared" si="24"/>
        <v>311</v>
      </c>
      <c r="B228" s="8">
        <v>3111</v>
      </c>
      <c r="C228" s="19" t="s">
        <v>713</v>
      </c>
      <c r="D228" s="19">
        <f t="shared" si="26"/>
        <v>0</v>
      </c>
      <c r="E228" s="19">
        <f t="shared" si="27"/>
        <v>0</v>
      </c>
      <c r="F228" s="19" t="str">
        <f t="shared" si="25"/>
        <v/>
      </c>
    </row>
    <row r="229" spans="1:6">
      <c r="A229" s="19" t="str">
        <f t="shared" si="24"/>
        <v>311</v>
      </c>
      <c r="B229" s="8">
        <v>3112</v>
      </c>
      <c r="C229" s="19" t="s">
        <v>714</v>
      </c>
      <c r="D229" s="19">
        <f t="shared" si="26"/>
        <v>0</v>
      </c>
      <c r="E229" s="19">
        <f t="shared" si="27"/>
        <v>0</v>
      </c>
      <c r="F229" s="19" t="str">
        <f t="shared" si="25"/>
        <v/>
      </c>
    </row>
    <row r="230" spans="1:6">
      <c r="A230" s="19" t="str">
        <f t="shared" si="24"/>
        <v>311</v>
      </c>
      <c r="B230" s="8">
        <v>3113</v>
      </c>
      <c r="C230" s="19" t="s">
        <v>715</v>
      </c>
      <c r="D230" s="19">
        <f t="shared" si="26"/>
        <v>0</v>
      </c>
      <c r="E230" s="19">
        <f t="shared" si="27"/>
        <v>0</v>
      </c>
      <c r="F230" s="19" t="str">
        <f t="shared" si="25"/>
        <v/>
      </c>
    </row>
    <row r="231" spans="1:6">
      <c r="A231" s="19" t="str">
        <f t="shared" si="24"/>
        <v>311</v>
      </c>
      <c r="B231" s="8">
        <v>3115</v>
      </c>
      <c r="C231" s="19" t="s">
        <v>716</v>
      </c>
      <c r="D231" s="19">
        <f t="shared" si="26"/>
        <v>0</v>
      </c>
      <c r="E231" s="19">
        <f t="shared" si="27"/>
        <v>0</v>
      </c>
      <c r="F231" s="19" t="str">
        <f t="shared" si="25"/>
        <v/>
      </c>
    </row>
    <row r="232" spans="1:6">
      <c r="A232" s="19" t="str">
        <f t="shared" si="24"/>
        <v>311</v>
      </c>
      <c r="B232" s="8">
        <v>3116</v>
      </c>
      <c r="C232" s="19" t="s">
        <v>717</v>
      </c>
      <c r="D232" s="19">
        <f t="shared" si="26"/>
        <v>0</v>
      </c>
      <c r="E232" s="19">
        <f t="shared" si="27"/>
        <v>0</v>
      </c>
      <c r="F232" s="19" t="str">
        <f t="shared" si="25"/>
        <v/>
      </c>
    </row>
    <row r="233" spans="1:6">
      <c r="A233" s="19" t="str">
        <f t="shared" si="24"/>
        <v>311</v>
      </c>
      <c r="B233" s="8">
        <v>3118</v>
      </c>
      <c r="C233" s="19" t="s">
        <v>350</v>
      </c>
      <c r="D233" s="19">
        <f t="shared" si="26"/>
        <v>0</v>
      </c>
      <c r="E233" s="19">
        <f t="shared" si="27"/>
        <v>0</v>
      </c>
      <c r="F233" s="19" t="str">
        <f t="shared" si="25"/>
        <v/>
      </c>
    </row>
    <row r="234" spans="1:6">
      <c r="A234" s="19" t="str">
        <f t="shared" si="24"/>
        <v>311</v>
      </c>
      <c r="B234" s="8">
        <v>3119</v>
      </c>
      <c r="C234" s="19" t="s">
        <v>718</v>
      </c>
      <c r="D234" s="19">
        <f t="shared" si="26"/>
        <v>0</v>
      </c>
      <c r="E234" s="19">
        <f t="shared" si="27"/>
        <v>0</v>
      </c>
      <c r="F234" s="19" t="str">
        <f t="shared" si="25"/>
        <v/>
      </c>
    </row>
    <row r="235" spans="1:6">
      <c r="A235" s="19" t="str">
        <f t="shared" si="24"/>
        <v>31</v>
      </c>
      <c r="B235" s="8">
        <v>312</v>
      </c>
      <c r="C235" s="19" t="s">
        <v>39</v>
      </c>
      <c r="D235" s="19">
        <f t="shared" si="26"/>
        <v>0</v>
      </c>
      <c r="E235" s="19">
        <f t="shared" si="27"/>
        <v>0</v>
      </c>
      <c r="F235" s="19" t="str">
        <f t="shared" si="25"/>
        <v/>
      </c>
    </row>
    <row r="236" spans="1:6">
      <c r="A236" s="19" t="str">
        <f t="shared" si="24"/>
        <v>312</v>
      </c>
      <c r="B236" s="8">
        <v>3120</v>
      </c>
      <c r="C236" s="19" t="s">
        <v>39</v>
      </c>
      <c r="D236" s="19">
        <f t="shared" si="26"/>
        <v>0</v>
      </c>
      <c r="E236" s="19">
        <f t="shared" si="27"/>
        <v>0</v>
      </c>
      <c r="F236" s="19" t="str">
        <f t="shared" si="25"/>
        <v/>
      </c>
    </row>
    <row r="237" spans="1:6">
      <c r="A237" s="19" t="str">
        <f t="shared" si="24"/>
        <v>31</v>
      </c>
      <c r="B237" s="8">
        <v>313</v>
      </c>
      <c r="C237" s="19" t="s">
        <v>40</v>
      </c>
      <c r="D237" s="19">
        <f t="shared" si="26"/>
        <v>0</v>
      </c>
      <c r="E237" s="19">
        <f t="shared" si="27"/>
        <v>0</v>
      </c>
      <c r="F237" s="19" t="str">
        <f t="shared" si="25"/>
        <v/>
      </c>
    </row>
    <row r="238" spans="1:6">
      <c r="A238" s="19" t="str">
        <f t="shared" si="24"/>
        <v>313</v>
      </c>
      <c r="B238" s="8">
        <v>3130</v>
      </c>
      <c r="C238" s="19" t="s">
        <v>41</v>
      </c>
      <c r="D238" s="19">
        <f t="shared" si="26"/>
        <v>0</v>
      </c>
      <c r="E238" s="19">
        <f t="shared" si="27"/>
        <v>0</v>
      </c>
      <c r="F238" s="19" t="str">
        <f t="shared" si="25"/>
        <v/>
      </c>
    </row>
    <row r="239" spans="1:6">
      <c r="A239" s="19" t="str">
        <f t="shared" si="24"/>
        <v>313</v>
      </c>
      <c r="B239" s="8">
        <v>3131</v>
      </c>
      <c r="C239" s="19" t="s">
        <v>42</v>
      </c>
      <c r="D239" s="19">
        <f t="shared" si="26"/>
        <v>0</v>
      </c>
      <c r="E239" s="19">
        <f t="shared" si="27"/>
        <v>0</v>
      </c>
      <c r="F239" s="19" t="str">
        <f t="shared" si="25"/>
        <v/>
      </c>
    </row>
    <row r="240" spans="1:6">
      <c r="A240" s="19" t="str">
        <f t="shared" si="24"/>
        <v>313</v>
      </c>
      <c r="B240" s="8">
        <v>3132</v>
      </c>
      <c r="C240" s="19" t="s">
        <v>43</v>
      </c>
      <c r="D240" s="19">
        <f t="shared" si="26"/>
        <v>0</v>
      </c>
      <c r="E240" s="19">
        <f t="shared" si="27"/>
        <v>0</v>
      </c>
      <c r="F240" s="19" t="str">
        <f t="shared" si="25"/>
        <v/>
      </c>
    </row>
    <row r="241" spans="1:6">
      <c r="A241" s="19" t="str">
        <f t="shared" si="24"/>
        <v>313</v>
      </c>
      <c r="B241" s="8">
        <v>3133</v>
      </c>
      <c r="C241" s="19" t="s">
        <v>44</v>
      </c>
      <c r="D241" s="19">
        <f t="shared" si="26"/>
        <v>0</v>
      </c>
      <c r="E241" s="19">
        <f t="shared" si="27"/>
        <v>0</v>
      </c>
      <c r="F241" s="19" t="str">
        <f t="shared" si="25"/>
        <v/>
      </c>
    </row>
    <row r="242" spans="1:6">
      <c r="A242" s="19" t="str">
        <f t="shared" si="24"/>
        <v>313</v>
      </c>
      <c r="B242" s="8">
        <v>3134</v>
      </c>
      <c r="C242" s="19" t="s">
        <v>45</v>
      </c>
      <c r="D242" s="19">
        <f t="shared" si="26"/>
        <v>0</v>
      </c>
      <c r="E242" s="19">
        <f t="shared" si="27"/>
        <v>0</v>
      </c>
      <c r="F242" s="19" t="str">
        <f t="shared" si="25"/>
        <v/>
      </c>
    </row>
    <row r="243" spans="1:6">
      <c r="A243" s="19" t="str">
        <f t="shared" si="24"/>
        <v>313</v>
      </c>
      <c r="B243" s="8">
        <v>3135</v>
      </c>
      <c r="C243" s="19" t="s">
        <v>46</v>
      </c>
      <c r="D243" s="19">
        <f t="shared" si="26"/>
        <v>0</v>
      </c>
      <c r="E243" s="19">
        <f t="shared" si="27"/>
        <v>0</v>
      </c>
      <c r="F243" s="19" t="str">
        <f t="shared" si="25"/>
        <v/>
      </c>
    </row>
    <row r="244" spans="1:6">
      <c r="A244" s="19" t="str">
        <f t="shared" si="24"/>
        <v>313</v>
      </c>
      <c r="B244" s="8">
        <v>3136</v>
      </c>
      <c r="C244" s="19" t="s">
        <v>47</v>
      </c>
      <c r="D244" s="19">
        <f t="shared" si="26"/>
        <v>0</v>
      </c>
      <c r="E244" s="19">
        <f t="shared" si="27"/>
        <v>0</v>
      </c>
      <c r="F244" s="19" t="str">
        <f t="shared" si="25"/>
        <v/>
      </c>
    </row>
    <row r="245" spans="1:6">
      <c r="A245" s="19" t="str">
        <f t="shared" si="24"/>
        <v>313</v>
      </c>
      <c r="B245" s="8">
        <v>3137</v>
      </c>
      <c r="C245" s="19" t="s">
        <v>48</v>
      </c>
      <c r="D245" s="19">
        <f t="shared" si="26"/>
        <v>0</v>
      </c>
      <c r="E245" s="19">
        <f t="shared" si="27"/>
        <v>0</v>
      </c>
      <c r="F245" s="19" t="str">
        <f t="shared" si="25"/>
        <v/>
      </c>
    </row>
    <row r="246" spans="1:6">
      <c r="A246" s="19" t="str">
        <f t="shared" si="24"/>
        <v>313</v>
      </c>
      <c r="B246" s="8">
        <v>3138</v>
      </c>
      <c r="C246" s="19" t="s">
        <v>49</v>
      </c>
      <c r="D246" s="19">
        <f t="shared" si="26"/>
        <v>0</v>
      </c>
      <c r="E246" s="19">
        <f t="shared" si="27"/>
        <v>0</v>
      </c>
      <c r="F246" s="19" t="str">
        <f t="shared" si="25"/>
        <v/>
      </c>
    </row>
    <row r="247" spans="1:6">
      <c r="A247" s="19" t="str">
        <f t="shared" si="24"/>
        <v>313</v>
      </c>
      <c r="B247" s="8">
        <v>3139</v>
      </c>
      <c r="C247" s="19" t="s">
        <v>50</v>
      </c>
      <c r="D247" s="19">
        <f t="shared" si="26"/>
        <v>0</v>
      </c>
      <c r="E247" s="19">
        <f t="shared" si="27"/>
        <v>0</v>
      </c>
      <c r="F247" s="19" t="str">
        <f t="shared" si="25"/>
        <v/>
      </c>
    </row>
    <row r="248" spans="1:6">
      <c r="A248" s="19" t="str">
        <f t="shared" si="24"/>
        <v>31</v>
      </c>
      <c r="B248" s="8">
        <v>314</v>
      </c>
      <c r="C248" s="19" t="s">
        <v>51</v>
      </c>
      <c r="D248" s="19">
        <f t="shared" si="26"/>
        <v>0</v>
      </c>
      <c r="E248" s="19">
        <f t="shared" si="27"/>
        <v>0</v>
      </c>
      <c r="F248" s="19" t="str">
        <f t="shared" si="25"/>
        <v/>
      </c>
    </row>
    <row r="249" spans="1:6">
      <c r="A249" s="19" t="str">
        <f t="shared" si="24"/>
        <v>314</v>
      </c>
      <c r="B249" s="8">
        <v>3140</v>
      </c>
      <c r="C249" s="19" t="s">
        <v>52</v>
      </c>
      <c r="D249" s="19">
        <f t="shared" si="26"/>
        <v>0</v>
      </c>
      <c r="E249" s="19">
        <f t="shared" si="27"/>
        <v>0</v>
      </c>
      <c r="F249" s="19" t="str">
        <f t="shared" si="25"/>
        <v/>
      </c>
    </row>
    <row r="250" spans="1:6">
      <c r="A250" s="19" t="str">
        <f t="shared" si="24"/>
        <v>314</v>
      </c>
      <c r="B250" s="8">
        <v>3141</v>
      </c>
      <c r="C250" s="19" t="s">
        <v>53</v>
      </c>
      <c r="D250" s="19">
        <f t="shared" si="26"/>
        <v>0</v>
      </c>
      <c r="E250" s="19">
        <f t="shared" si="27"/>
        <v>0</v>
      </c>
      <c r="F250" s="19" t="str">
        <f t="shared" si="25"/>
        <v/>
      </c>
    </row>
    <row r="251" spans="1:6">
      <c r="A251" s="19" t="str">
        <f t="shared" si="24"/>
        <v>314</v>
      </c>
      <c r="B251" s="8">
        <v>3142</v>
      </c>
      <c r="C251" s="19" t="s">
        <v>54</v>
      </c>
      <c r="D251" s="19">
        <f t="shared" si="26"/>
        <v>0</v>
      </c>
      <c r="E251" s="19">
        <f t="shared" si="27"/>
        <v>0</v>
      </c>
      <c r="F251" s="19" t="str">
        <f t="shared" si="25"/>
        <v/>
      </c>
    </row>
    <row r="252" spans="1:6">
      <c r="A252" s="19" t="str">
        <f t="shared" si="24"/>
        <v>314</v>
      </c>
      <c r="B252" s="8">
        <v>3143</v>
      </c>
      <c r="C252" s="19" t="s">
        <v>55</v>
      </c>
      <c r="D252" s="19">
        <f t="shared" si="26"/>
        <v>0</v>
      </c>
      <c r="E252" s="19">
        <f t="shared" si="27"/>
        <v>0</v>
      </c>
      <c r="F252" s="19" t="str">
        <f t="shared" si="25"/>
        <v/>
      </c>
    </row>
    <row r="253" spans="1:6">
      <c r="A253" s="19" t="str">
        <f t="shared" si="24"/>
        <v>314</v>
      </c>
      <c r="B253" s="8">
        <v>3144</v>
      </c>
      <c r="C253" s="19" t="s">
        <v>56</v>
      </c>
      <c r="D253" s="19">
        <f t="shared" si="26"/>
        <v>0</v>
      </c>
      <c r="E253" s="19">
        <f t="shared" si="27"/>
        <v>0</v>
      </c>
      <c r="F253" s="19" t="str">
        <f t="shared" si="25"/>
        <v/>
      </c>
    </row>
    <row r="254" spans="1:6">
      <c r="A254" s="19" t="str">
        <f t="shared" si="24"/>
        <v>314</v>
      </c>
      <c r="B254" s="8">
        <v>3145</v>
      </c>
      <c r="C254" s="19" t="s">
        <v>57</v>
      </c>
      <c r="D254" s="19">
        <f t="shared" si="26"/>
        <v>0</v>
      </c>
      <c r="E254" s="19">
        <f t="shared" si="27"/>
        <v>0</v>
      </c>
      <c r="F254" s="19" t="str">
        <f t="shared" si="25"/>
        <v/>
      </c>
    </row>
    <row r="255" spans="1:6">
      <c r="A255" s="19" t="str">
        <f t="shared" si="24"/>
        <v>314</v>
      </c>
      <c r="B255" s="8">
        <v>3149</v>
      </c>
      <c r="C255" s="19" t="s">
        <v>58</v>
      </c>
      <c r="D255" s="19">
        <f t="shared" si="26"/>
        <v>0</v>
      </c>
      <c r="E255" s="19">
        <f t="shared" si="27"/>
        <v>0</v>
      </c>
      <c r="F255" s="19" t="str">
        <f t="shared" si="25"/>
        <v/>
      </c>
    </row>
    <row r="256" spans="1:6">
      <c r="A256" s="19" t="str">
        <f t="shared" ref="A256:A319" si="28">IF(LEN($B256)=4,LEFT($B256,3),IF(LEN($B256)=3,LEFT($B256,2),IF(LEN($B256)=2,LEFT($B256,1),"")))</f>
        <v>31</v>
      </c>
      <c r="B256" s="8">
        <v>315</v>
      </c>
      <c r="C256" s="19" t="s">
        <v>59</v>
      </c>
      <c r="D256" s="19">
        <f t="shared" si="26"/>
        <v>0</v>
      </c>
      <c r="E256" s="19">
        <f t="shared" si="27"/>
        <v>0</v>
      </c>
      <c r="F256" s="19" t="str">
        <f t="shared" ref="F256:F319" si="29">IF(OR(B256=1,B256=3,B256=5,B256=7,B256=9000),E256-D256,IF(OR(B256=2,B256=4,B256=6,B256=8,B256=9001),-(E256-D256),""))</f>
        <v/>
      </c>
    </row>
    <row r="257" spans="1:6">
      <c r="A257" s="19" t="str">
        <f t="shared" si="28"/>
        <v>315</v>
      </c>
      <c r="B257" s="8">
        <v>3150</v>
      </c>
      <c r="C257" s="19" t="s">
        <v>60</v>
      </c>
      <c r="D257" s="19">
        <f t="shared" ref="D257:D319" si="30">IF(LEN(B257)&lt;4,SUMIF(SgNr,$B257,SgAnfBestand),SUMIF(DeKontoNr,B257,DeAnfBestand))</f>
        <v>0</v>
      </c>
      <c r="E257" s="19">
        <f t="shared" ref="E257:E319" si="31">IF(LEN(B257)&lt;4,SUMIF(SgNr,$B257,SgEndBestand),IF(B257&lt;3000,D257+SUMIF(DeKontoNr,B257,DeBuchBetrag),SUMIF(DeKontoNr,B257,DeBuchBetrag)))</f>
        <v>0</v>
      </c>
      <c r="F257" s="19" t="str">
        <f t="shared" si="29"/>
        <v/>
      </c>
    </row>
    <row r="258" spans="1:6">
      <c r="A258" s="19" t="str">
        <f t="shared" si="28"/>
        <v>315</v>
      </c>
      <c r="B258" s="8">
        <v>3151</v>
      </c>
      <c r="C258" s="19" t="s">
        <v>61</v>
      </c>
      <c r="D258" s="19">
        <f t="shared" si="30"/>
        <v>0</v>
      </c>
      <c r="E258" s="19">
        <f t="shared" si="31"/>
        <v>0</v>
      </c>
      <c r="F258" s="19" t="str">
        <f t="shared" si="29"/>
        <v/>
      </c>
    </row>
    <row r="259" spans="1:6">
      <c r="A259" s="19" t="str">
        <f t="shared" si="28"/>
        <v>315</v>
      </c>
      <c r="B259" s="8">
        <v>3153</v>
      </c>
      <c r="C259" s="19" t="s">
        <v>62</v>
      </c>
      <c r="D259" s="19">
        <f t="shared" si="30"/>
        <v>0</v>
      </c>
      <c r="E259" s="19">
        <f t="shared" si="31"/>
        <v>0</v>
      </c>
      <c r="F259" s="19" t="str">
        <f t="shared" si="29"/>
        <v/>
      </c>
    </row>
    <row r="260" spans="1:6">
      <c r="A260" s="19" t="str">
        <f t="shared" si="28"/>
        <v>315</v>
      </c>
      <c r="B260" s="8">
        <v>3156</v>
      </c>
      <c r="C260" s="19" t="s">
        <v>719</v>
      </c>
      <c r="D260" s="19">
        <f t="shared" si="30"/>
        <v>0</v>
      </c>
      <c r="E260" s="19">
        <f t="shared" si="31"/>
        <v>0</v>
      </c>
      <c r="F260" s="19" t="str">
        <f t="shared" si="29"/>
        <v/>
      </c>
    </row>
    <row r="261" spans="1:6">
      <c r="A261" s="19" t="str">
        <f t="shared" si="28"/>
        <v>315</v>
      </c>
      <c r="B261" s="8">
        <v>3158</v>
      </c>
      <c r="C261" s="19" t="s">
        <v>63</v>
      </c>
      <c r="D261" s="19">
        <f t="shared" si="30"/>
        <v>0</v>
      </c>
      <c r="E261" s="19">
        <f t="shared" si="31"/>
        <v>0</v>
      </c>
      <c r="F261" s="19" t="str">
        <f t="shared" si="29"/>
        <v/>
      </c>
    </row>
    <row r="262" spans="1:6">
      <c r="A262" s="19" t="str">
        <f t="shared" si="28"/>
        <v>315</v>
      </c>
      <c r="B262" s="8">
        <v>3159</v>
      </c>
      <c r="C262" s="19" t="s">
        <v>64</v>
      </c>
      <c r="D262" s="19">
        <f t="shared" si="30"/>
        <v>0</v>
      </c>
      <c r="E262" s="19">
        <f t="shared" si="31"/>
        <v>0</v>
      </c>
      <c r="F262" s="19" t="str">
        <f t="shared" si="29"/>
        <v/>
      </c>
    </row>
    <row r="263" spans="1:6">
      <c r="A263" s="19" t="str">
        <f t="shared" si="28"/>
        <v>31</v>
      </c>
      <c r="B263" s="8">
        <v>316</v>
      </c>
      <c r="C263" s="19" t="s">
        <v>65</v>
      </c>
      <c r="D263" s="19">
        <f t="shared" si="30"/>
        <v>0</v>
      </c>
      <c r="E263" s="19">
        <f t="shared" si="31"/>
        <v>0</v>
      </c>
      <c r="F263" s="19" t="str">
        <f t="shared" si="29"/>
        <v/>
      </c>
    </row>
    <row r="264" spans="1:6">
      <c r="A264" s="19" t="str">
        <f t="shared" si="28"/>
        <v>316</v>
      </c>
      <c r="B264" s="8">
        <v>3160</v>
      </c>
      <c r="C264" s="19" t="s">
        <v>66</v>
      </c>
      <c r="D264" s="19">
        <f t="shared" si="30"/>
        <v>0</v>
      </c>
      <c r="E264" s="19">
        <f t="shared" si="31"/>
        <v>0</v>
      </c>
      <c r="F264" s="19" t="str">
        <f t="shared" si="29"/>
        <v/>
      </c>
    </row>
    <row r="265" spans="1:6">
      <c r="A265" s="19" t="str">
        <f t="shared" si="28"/>
        <v>316</v>
      </c>
      <c r="B265" s="8">
        <v>3161</v>
      </c>
      <c r="C265" s="19" t="s">
        <v>720</v>
      </c>
      <c r="D265" s="19">
        <f t="shared" si="30"/>
        <v>0</v>
      </c>
      <c r="E265" s="19">
        <f t="shared" si="31"/>
        <v>0</v>
      </c>
      <c r="F265" s="19" t="str">
        <f t="shared" si="29"/>
        <v/>
      </c>
    </row>
    <row r="266" spans="1:6">
      <c r="A266" s="19" t="str">
        <f t="shared" si="28"/>
        <v>316</v>
      </c>
      <c r="B266" s="8">
        <v>3162</v>
      </c>
      <c r="C266" s="19" t="s">
        <v>67</v>
      </c>
      <c r="D266" s="19">
        <f t="shared" si="30"/>
        <v>0</v>
      </c>
      <c r="E266" s="19">
        <f t="shared" si="31"/>
        <v>0</v>
      </c>
      <c r="F266" s="19" t="str">
        <f t="shared" si="29"/>
        <v/>
      </c>
    </row>
    <row r="267" spans="1:6">
      <c r="A267" s="19" t="str">
        <f t="shared" si="28"/>
        <v>316</v>
      </c>
      <c r="B267" s="8">
        <v>3169</v>
      </c>
      <c r="C267" s="19" t="s">
        <v>68</v>
      </c>
      <c r="D267" s="19">
        <f t="shared" si="30"/>
        <v>0</v>
      </c>
      <c r="E267" s="19">
        <f t="shared" si="31"/>
        <v>0</v>
      </c>
      <c r="F267" s="19" t="str">
        <f t="shared" si="29"/>
        <v/>
      </c>
    </row>
    <row r="268" spans="1:6">
      <c r="A268" s="19" t="str">
        <f t="shared" si="28"/>
        <v>31</v>
      </c>
      <c r="B268" s="8">
        <v>317</v>
      </c>
      <c r="C268" s="19" t="s">
        <v>69</v>
      </c>
      <c r="D268" s="19">
        <f t="shared" si="30"/>
        <v>0</v>
      </c>
      <c r="E268" s="19">
        <f t="shared" si="31"/>
        <v>0</v>
      </c>
      <c r="F268" s="19" t="str">
        <f t="shared" si="29"/>
        <v/>
      </c>
    </row>
    <row r="269" spans="1:6">
      <c r="A269" s="19" t="str">
        <f t="shared" si="28"/>
        <v>317</v>
      </c>
      <c r="B269" s="8">
        <v>3170</v>
      </c>
      <c r="C269" s="19" t="s">
        <v>70</v>
      </c>
      <c r="D269" s="19">
        <f t="shared" si="30"/>
        <v>0</v>
      </c>
      <c r="E269" s="19">
        <f t="shared" si="31"/>
        <v>0</v>
      </c>
      <c r="F269" s="19" t="str">
        <f t="shared" si="29"/>
        <v/>
      </c>
    </row>
    <row r="270" spans="1:6">
      <c r="A270" s="19" t="str">
        <f t="shared" si="28"/>
        <v>317</v>
      </c>
      <c r="B270" s="8">
        <v>3171</v>
      </c>
      <c r="C270" s="19" t="s">
        <v>71</v>
      </c>
      <c r="D270" s="19">
        <f t="shared" si="30"/>
        <v>0</v>
      </c>
      <c r="E270" s="19">
        <f t="shared" si="31"/>
        <v>0</v>
      </c>
      <c r="F270" s="19" t="str">
        <f t="shared" si="29"/>
        <v/>
      </c>
    </row>
    <row r="271" spans="1:6">
      <c r="A271" s="19" t="str">
        <f t="shared" si="28"/>
        <v>31</v>
      </c>
      <c r="B271" s="8">
        <v>318</v>
      </c>
      <c r="C271" s="19" t="s">
        <v>72</v>
      </c>
      <c r="D271" s="19">
        <f t="shared" si="30"/>
        <v>0</v>
      </c>
      <c r="E271" s="19">
        <f t="shared" si="31"/>
        <v>0</v>
      </c>
      <c r="F271" s="19" t="str">
        <f t="shared" si="29"/>
        <v/>
      </c>
    </row>
    <row r="272" spans="1:6">
      <c r="A272" s="19" t="str">
        <f t="shared" si="28"/>
        <v>318</v>
      </c>
      <c r="B272" s="8">
        <v>3180</v>
      </c>
      <c r="C272" s="19" t="s">
        <v>72</v>
      </c>
      <c r="D272" s="19">
        <f t="shared" si="30"/>
        <v>0</v>
      </c>
      <c r="E272" s="19">
        <f t="shared" si="31"/>
        <v>0</v>
      </c>
      <c r="F272" s="19" t="str">
        <f t="shared" si="29"/>
        <v/>
      </c>
    </row>
    <row r="273" spans="1:6">
      <c r="A273" s="19" t="str">
        <f t="shared" si="28"/>
        <v>318</v>
      </c>
      <c r="B273" s="8">
        <v>3181</v>
      </c>
      <c r="C273" s="19" t="s">
        <v>73</v>
      </c>
      <c r="D273" s="19">
        <f t="shared" si="30"/>
        <v>0</v>
      </c>
      <c r="E273" s="19">
        <f t="shared" si="31"/>
        <v>0</v>
      </c>
      <c r="F273" s="19" t="str">
        <f t="shared" si="29"/>
        <v/>
      </c>
    </row>
    <row r="274" spans="1:6">
      <c r="A274" s="19" t="str">
        <f t="shared" si="28"/>
        <v>31</v>
      </c>
      <c r="B274" s="8">
        <v>319</v>
      </c>
      <c r="C274" s="19" t="s">
        <v>74</v>
      </c>
      <c r="D274" s="19">
        <f t="shared" si="30"/>
        <v>0</v>
      </c>
      <c r="E274" s="19">
        <f t="shared" si="31"/>
        <v>0</v>
      </c>
      <c r="F274" s="19" t="str">
        <f t="shared" si="29"/>
        <v/>
      </c>
    </row>
    <row r="275" spans="1:6">
      <c r="A275" s="19" t="str">
        <f t="shared" si="28"/>
        <v>319</v>
      </c>
      <c r="B275" s="8">
        <v>3190</v>
      </c>
      <c r="C275" s="19" t="s">
        <v>75</v>
      </c>
      <c r="D275" s="19">
        <f t="shared" si="30"/>
        <v>0</v>
      </c>
      <c r="E275" s="19">
        <f t="shared" si="31"/>
        <v>0</v>
      </c>
      <c r="F275" s="19" t="str">
        <f t="shared" si="29"/>
        <v/>
      </c>
    </row>
    <row r="276" spans="1:6">
      <c r="A276" s="19" t="str">
        <f t="shared" si="28"/>
        <v>319</v>
      </c>
      <c r="B276" s="8">
        <v>3192</v>
      </c>
      <c r="C276" s="19" t="s">
        <v>76</v>
      </c>
      <c r="D276" s="19">
        <f t="shared" si="30"/>
        <v>0</v>
      </c>
      <c r="E276" s="19">
        <f t="shared" si="31"/>
        <v>0</v>
      </c>
      <c r="F276" s="19" t="str">
        <f t="shared" si="29"/>
        <v/>
      </c>
    </row>
    <row r="277" spans="1:6">
      <c r="A277" s="19" t="str">
        <f t="shared" si="28"/>
        <v>319</v>
      </c>
      <c r="B277" s="8">
        <v>3199</v>
      </c>
      <c r="C277" s="19" t="s">
        <v>77</v>
      </c>
      <c r="D277" s="19">
        <f t="shared" si="30"/>
        <v>0</v>
      </c>
      <c r="E277" s="19">
        <f t="shared" si="31"/>
        <v>0</v>
      </c>
      <c r="F277" s="19" t="str">
        <f t="shared" si="29"/>
        <v/>
      </c>
    </row>
    <row r="278" spans="1:6">
      <c r="A278" s="19" t="str">
        <f t="shared" si="28"/>
        <v>3</v>
      </c>
      <c r="B278" s="8">
        <v>33</v>
      </c>
      <c r="C278" s="19" t="s">
        <v>78</v>
      </c>
      <c r="D278" s="19">
        <f t="shared" si="30"/>
        <v>0</v>
      </c>
      <c r="E278" s="19">
        <f t="shared" si="31"/>
        <v>0</v>
      </c>
      <c r="F278" s="19" t="str">
        <f t="shared" si="29"/>
        <v/>
      </c>
    </row>
    <row r="279" spans="1:6">
      <c r="A279" s="19" t="str">
        <f t="shared" si="28"/>
        <v>33</v>
      </c>
      <c r="B279" s="8">
        <v>330</v>
      </c>
      <c r="C279" s="19" t="s">
        <v>803</v>
      </c>
      <c r="D279" s="19">
        <f t="shared" si="30"/>
        <v>0</v>
      </c>
      <c r="E279" s="19">
        <f t="shared" si="31"/>
        <v>0</v>
      </c>
      <c r="F279" s="19" t="str">
        <f t="shared" si="29"/>
        <v/>
      </c>
    </row>
    <row r="280" spans="1:6">
      <c r="A280" s="19" t="str">
        <f t="shared" si="28"/>
        <v>330</v>
      </c>
      <c r="B280" s="8">
        <v>3300</v>
      </c>
      <c r="C280" s="19" t="s">
        <v>80</v>
      </c>
      <c r="D280" s="19">
        <f t="shared" si="30"/>
        <v>0</v>
      </c>
      <c r="E280" s="19">
        <f t="shared" si="31"/>
        <v>0</v>
      </c>
      <c r="F280" s="19" t="str">
        <f t="shared" si="29"/>
        <v/>
      </c>
    </row>
    <row r="281" spans="1:6">
      <c r="A281" s="19" t="str">
        <f t="shared" si="28"/>
        <v>330</v>
      </c>
      <c r="B281" s="8">
        <v>3301</v>
      </c>
      <c r="C281" s="19" t="s">
        <v>81</v>
      </c>
      <c r="D281" s="19">
        <f t="shared" si="30"/>
        <v>0</v>
      </c>
      <c r="E281" s="19">
        <f t="shared" si="31"/>
        <v>0</v>
      </c>
      <c r="F281" s="19" t="str">
        <f t="shared" si="29"/>
        <v/>
      </c>
    </row>
    <row r="282" spans="1:6">
      <c r="A282" s="19" t="str">
        <f t="shared" si="28"/>
        <v>33</v>
      </c>
      <c r="B282" s="8">
        <v>332</v>
      </c>
      <c r="C282" s="19" t="s">
        <v>82</v>
      </c>
      <c r="D282" s="19">
        <f t="shared" si="30"/>
        <v>0</v>
      </c>
      <c r="E282" s="19">
        <f t="shared" si="31"/>
        <v>0</v>
      </c>
      <c r="F282" s="19" t="str">
        <f t="shared" si="29"/>
        <v/>
      </c>
    </row>
    <row r="283" spans="1:6">
      <c r="A283" s="19" t="str">
        <f t="shared" si="28"/>
        <v>332</v>
      </c>
      <c r="B283" s="8">
        <v>3320</v>
      </c>
      <c r="C283" s="19" t="s">
        <v>83</v>
      </c>
      <c r="D283" s="19">
        <f t="shared" si="30"/>
        <v>0</v>
      </c>
      <c r="E283" s="19">
        <f t="shared" si="31"/>
        <v>0</v>
      </c>
      <c r="F283" s="19" t="str">
        <f t="shared" si="29"/>
        <v/>
      </c>
    </row>
    <row r="284" spans="1:6">
      <c r="A284" s="19" t="str">
        <f t="shared" si="28"/>
        <v>332</v>
      </c>
      <c r="B284" s="8">
        <v>3321</v>
      </c>
      <c r="C284" s="19" t="s">
        <v>84</v>
      </c>
      <c r="D284" s="19">
        <f t="shared" si="30"/>
        <v>0</v>
      </c>
      <c r="E284" s="19">
        <f t="shared" si="31"/>
        <v>0</v>
      </c>
      <c r="F284" s="19" t="str">
        <f t="shared" si="29"/>
        <v/>
      </c>
    </row>
    <row r="285" spans="1:6">
      <c r="A285" s="19" t="str">
        <f t="shared" si="28"/>
        <v>3</v>
      </c>
      <c r="B285" s="8">
        <v>34</v>
      </c>
      <c r="C285" s="19" t="s">
        <v>85</v>
      </c>
      <c r="D285" s="19">
        <f t="shared" si="30"/>
        <v>0</v>
      </c>
      <c r="E285" s="19">
        <f t="shared" si="31"/>
        <v>0</v>
      </c>
      <c r="F285" s="19" t="str">
        <f t="shared" si="29"/>
        <v/>
      </c>
    </row>
    <row r="286" spans="1:6">
      <c r="A286" s="19" t="str">
        <f t="shared" si="28"/>
        <v>34</v>
      </c>
      <c r="B286" s="8">
        <v>340</v>
      </c>
      <c r="C286" s="19" t="s">
        <v>86</v>
      </c>
      <c r="D286" s="19">
        <f t="shared" si="30"/>
        <v>0</v>
      </c>
      <c r="E286" s="19">
        <f t="shared" si="31"/>
        <v>0</v>
      </c>
      <c r="F286" s="19" t="str">
        <f t="shared" si="29"/>
        <v/>
      </c>
    </row>
    <row r="287" spans="1:6">
      <c r="A287" s="19" t="str">
        <f t="shared" si="28"/>
        <v>340</v>
      </c>
      <c r="B287" s="8">
        <v>3400</v>
      </c>
      <c r="C287" s="19" t="s">
        <v>87</v>
      </c>
      <c r="D287" s="19">
        <f t="shared" si="30"/>
        <v>0</v>
      </c>
      <c r="E287" s="19">
        <f t="shared" si="31"/>
        <v>0</v>
      </c>
      <c r="F287" s="19" t="str">
        <f t="shared" si="29"/>
        <v/>
      </c>
    </row>
    <row r="288" spans="1:6">
      <c r="A288" s="19" t="str">
        <f t="shared" si="28"/>
        <v>340</v>
      </c>
      <c r="B288" s="8">
        <v>3401</v>
      </c>
      <c r="C288" s="19" t="s">
        <v>721</v>
      </c>
      <c r="D288" s="19">
        <f t="shared" si="30"/>
        <v>0</v>
      </c>
      <c r="E288" s="19">
        <f t="shared" si="31"/>
        <v>0</v>
      </c>
      <c r="F288" s="19" t="str">
        <f t="shared" si="29"/>
        <v/>
      </c>
    </row>
    <row r="289" spans="1:6">
      <c r="A289" s="19" t="str">
        <f t="shared" si="28"/>
        <v>340</v>
      </c>
      <c r="B289" s="8">
        <v>3409</v>
      </c>
      <c r="C289" s="19" t="s">
        <v>88</v>
      </c>
      <c r="D289" s="19">
        <f t="shared" si="30"/>
        <v>0</v>
      </c>
      <c r="E289" s="19">
        <f t="shared" si="31"/>
        <v>0</v>
      </c>
      <c r="F289" s="19" t="str">
        <f t="shared" si="29"/>
        <v/>
      </c>
    </row>
    <row r="290" spans="1:6">
      <c r="A290" s="19" t="str">
        <f t="shared" si="28"/>
        <v>34</v>
      </c>
      <c r="B290" s="8">
        <v>341</v>
      </c>
      <c r="C290" s="19" t="s">
        <v>89</v>
      </c>
      <c r="D290" s="19">
        <f t="shared" si="30"/>
        <v>0</v>
      </c>
      <c r="E290" s="19">
        <f t="shared" si="31"/>
        <v>0</v>
      </c>
      <c r="F290" s="19" t="str">
        <f t="shared" si="29"/>
        <v/>
      </c>
    </row>
    <row r="291" spans="1:6">
      <c r="A291" s="19" t="str">
        <f t="shared" si="28"/>
        <v>341</v>
      </c>
      <c r="B291" s="8">
        <v>3410</v>
      </c>
      <c r="C291" s="19" t="s">
        <v>90</v>
      </c>
      <c r="D291" s="19">
        <f t="shared" si="30"/>
        <v>0</v>
      </c>
      <c r="E291" s="19">
        <f t="shared" si="31"/>
        <v>0</v>
      </c>
      <c r="F291" s="19" t="str">
        <f t="shared" si="29"/>
        <v/>
      </c>
    </row>
    <row r="292" spans="1:6">
      <c r="A292" s="19" t="str">
        <f t="shared" si="28"/>
        <v>341</v>
      </c>
      <c r="B292" s="8">
        <v>3411</v>
      </c>
      <c r="C292" s="19" t="s">
        <v>91</v>
      </c>
      <c r="D292" s="19">
        <f t="shared" si="30"/>
        <v>0</v>
      </c>
      <c r="E292" s="19">
        <f t="shared" si="31"/>
        <v>0</v>
      </c>
      <c r="F292" s="19" t="str">
        <f t="shared" si="29"/>
        <v/>
      </c>
    </row>
    <row r="293" spans="1:6">
      <c r="A293" s="19" t="str">
        <f t="shared" si="28"/>
        <v>341</v>
      </c>
      <c r="B293" s="8">
        <v>3419</v>
      </c>
      <c r="C293" s="19" t="s">
        <v>92</v>
      </c>
      <c r="D293" s="19">
        <f t="shared" si="30"/>
        <v>0</v>
      </c>
      <c r="E293" s="19">
        <f t="shared" si="31"/>
        <v>0</v>
      </c>
      <c r="F293" s="19" t="str">
        <f t="shared" si="29"/>
        <v/>
      </c>
    </row>
    <row r="294" spans="1:6">
      <c r="A294" s="19" t="str">
        <f t="shared" si="28"/>
        <v>34</v>
      </c>
      <c r="B294" s="8">
        <v>342</v>
      </c>
      <c r="C294" s="19" t="s">
        <v>93</v>
      </c>
      <c r="D294" s="19">
        <f t="shared" si="30"/>
        <v>0</v>
      </c>
      <c r="E294" s="19">
        <f t="shared" si="31"/>
        <v>0</v>
      </c>
      <c r="F294" s="19" t="str">
        <f t="shared" si="29"/>
        <v/>
      </c>
    </row>
    <row r="295" spans="1:6">
      <c r="A295" s="19" t="str">
        <f t="shared" si="28"/>
        <v>342</v>
      </c>
      <c r="B295" s="8">
        <v>3420</v>
      </c>
      <c r="C295" s="19" t="s">
        <v>94</v>
      </c>
      <c r="D295" s="19">
        <f t="shared" si="30"/>
        <v>0</v>
      </c>
      <c r="E295" s="19">
        <f t="shared" si="31"/>
        <v>0</v>
      </c>
      <c r="F295" s="19" t="str">
        <f t="shared" si="29"/>
        <v/>
      </c>
    </row>
    <row r="296" spans="1:6">
      <c r="A296" s="19" t="str">
        <f t="shared" si="28"/>
        <v>34</v>
      </c>
      <c r="B296" s="8">
        <v>343</v>
      </c>
      <c r="C296" s="19" t="s">
        <v>722</v>
      </c>
      <c r="D296" s="19">
        <f t="shared" si="30"/>
        <v>0</v>
      </c>
      <c r="E296" s="19">
        <f t="shared" si="31"/>
        <v>0</v>
      </c>
      <c r="F296" s="19" t="str">
        <f t="shared" si="29"/>
        <v/>
      </c>
    </row>
    <row r="297" spans="1:6">
      <c r="A297" s="19" t="str">
        <f t="shared" si="28"/>
        <v>343</v>
      </c>
      <c r="B297" s="8">
        <v>3430</v>
      </c>
      <c r="C297" s="19" t="s">
        <v>95</v>
      </c>
      <c r="D297" s="19">
        <f t="shared" si="30"/>
        <v>0</v>
      </c>
      <c r="E297" s="19">
        <f t="shared" si="31"/>
        <v>0</v>
      </c>
      <c r="F297" s="19" t="str">
        <f t="shared" si="29"/>
        <v/>
      </c>
    </row>
    <row r="298" spans="1:6">
      <c r="A298" s="19" t="str">
        <f t="shared" si="28"/>
        <v>343</v>
      </c>
      <c r="B298" s="8">
        <v>3431</v>
      </c>
      <c r="C298" s="19" t="s">
        <v>96</v>
      </c>
      <c r="D298" s="19">
        <f t="shared" si="30"/>
        <v>0</v>
      </c>
      <c r="E298" s="19">
        <f t="shared" si="31"/>
        <v>0</v>
      </c>
      <c r="F298" s="19" t="str">
        <f t="shared" si="29"/>
        <v/>
      </c>
    </row>
    <row r="299" spans="1:6">
      <c r="A299" s="19" t="str">
        <f t="shared" si="28"/>
        <v>343</v>
      </c>
      <c r="B299" s="8">
        <v>3439</v>
      </c>
      <c r="C299" s="19" t="s">
        <v>97</v>
      </c>
      <c r="D299" s="19">
        <f t="shared" si="30"/>
        <v>0</v>
      </c>
      <c r="E299" s="19">
        <f t="shared" si="31"/>
        <v>0</v>
      </c>
      <c r="F299" s="19" t="str">
        <f t="shared" si="29"/>
        <v/>
      </c>
    </row>
    <row r="300" spans="1:6">
      <c r="A300" s="19" t="str">
        <f t="shared" si="28"/>
        <v>34</v>
      </c>
      <c r="B300" s="8">
        <v>344</v>
      </c>
      <c r="C300" s="19" t="s">
        <v>98</v>
      </c>
      <c r="D300" s="19">
        <f t="shared" si="30"/>
        <v>0</v>
      </c>
      <c r="E300" s="19">
        <f t="shared" si="31"/>
        <v>0</v>
      </c>
      <c r="F300" s="19" t="str">
        <f t="shared" si="29"/>
        <v/>
      </c>
    </row>
    <row r="301" spans="1:6">
      <c r="A301" s="19" t="str">
        <f t="shared" si="28"/>
        <v>344</v>
      </c>
      <c r="B301" s="8">
        <v>3440</v>
      </c>
      <c r="C301" s="19" t="s">
        <v>99</v>
      </c>
      <c r="D301" s="19">
        <f t="shared" si="30"/>
        <v>0</v>
      </c>
      <c r="E301" s="19">
        <f t="shared" si="31"/>
        <v>0</v>
      </c>
      <c r="F301" s="19" t="str">
        <f t="shared" si="29"/>
        <v/>
      </c>
    </row>
    <row r="302" spans="1:6">
      <c r="A302" s="19" t="str">
        <f t="shared" si="28"/>
        <v>344</v>
      </c>
      <c r="B302" s="8">
        <v>3441</v>
      </c>
      <c r="C302" s="19" t="s">
        <v>678</v>
      </c>
      <c r="D302" s="19">
        <f t="shared" si="30"/>
        <v>0</v>
      </c>
      <c r="E302" s="19">
        <f t="shared" si="31"/>
        <v>0</v>
      </c>
      <c r="F302" s="19" t="str">
        <f t="shared" si="29"/>
        <v/>
      </c>
    </row>
    <row r="303" spans="1:6">
      <c r="A303" s="19" t="str">
        <f t="shared" si="28"/>
        <v>34</v>
      </c>
      <c r="B303" s="8">
        <v>349</v>
      </c>
      <c r="C303" s="19" t="s">
        <v>100</v>
      </c>
      <c r="D303" s="19">
        <f t="shared" si="30"/>
        <v>0</v>
      </c>
      <c r="E303" s="19">
        <f t="shared" si="31"/>
        <v>0</v>
      </c>
      <c r="F303" s="19" t="str">
        <f t="shared" si="29"/>
        <v/>
      </c>
    </row>
    <row r="304" spans="1:6">
      <c r="A304" s="19" t="str">
        <f t="shared" si="28"/>
        <v>349</v>
      </c>
      <c r="B304" s="8">
        <v>3499</v>
      </c>
      <c r="C304" s="19" t="s">
        <v>101</v>
      </c>
      <c r="D304" s="19">
        <f t="shared" si="30"/>
        <v>0</v>
      </c>
      <c r="E304" s="19">
        <f t="shared" si="31"/>
        <v>0</v>
      </c>
      <c r="F304" s="19" t="str">
        <f t="shared" si="29"/>
        <v/>
      </c>
    </row>
    <row r="305" spans="1:6">
      <c r="A305" s="19" t="str">
        <f t="shared" si="28"/>
        <v>3</v>
      </c>
      <c r="B305" s="8">
        <v>35</v>
      </c>
      <c r="C305" s="19" t="s">
        <v>102</v>
      </c>
      <c r="D305" s="19">
        <f t="shared" si="30"/>
        <v>0</v>
      </c>
      <c r="E305" s="19">
        <f t="shared" si="31"/>
        <v>0</v>
      </c>
      <c r="F305" s="19" t="str">
        <f t="shared" si="29"/>
        <v/>
      </c>
    </row>
    <row r="306" spans="1:6">
      <c r="A306" s="19" t="str">
        <f t="shared" si="28"/>
        <v>35</v>
      </c>
      <c r="B306" s="8">
        <v>350</v>
      </c>
      <c r="C306" s="19" t="s">
        <v>103</v>
      </c>
      <c r="D306" s="19">
        <f t="shared" si="30"/>
        <v>0</v>
      </c>
      <c r="E306" s="19">
        <f t="shared" si="31"/>
        <v>0</v>
      </c>
      <c r="F306" s="19" t="str">
        <f t="shared" si="29"/>
        <v/>
      </c>
    </row>
    <row r="307" spans="1:6">
      <c r="A307" s="19" t="str">
        <f t="shared" si="28"/>
        <v>350</v>
      </c>
      <c r="B307" s="8">
        <v>3500</v>
      </c>
      <c r="C307" s="19" t="s">
        <v>104</v>
      </c>
      <c r="D307" s="19">
        <f t="shared" si="30"/>
        <v>0</v>
      </c>
      <c r="E307" s="19">
        <f t="shared" si="31"/>
        <v>0</v>
      </c>
      <c r="F307" s="19" t="str">
        <f t="shared" si="29"/>
        <v/>
      </c>
    </row>
    <row r="308" spans="1:6">
      <c r="A308" s="19" t="str">
        <f t="shared" si="28"/>
        <v>350</v>
      </c>
      <c r="B308" s="8">
        <v>3501</v>
      </c>
      <c r="C308" s="19" t="s">
        <v>105</v>
      </c>
      <c r="D308" s="19">
        <f t="shared" si="30"/>
        <v>0</v>
      </c>
      <c r="E308" s="19">
        <f t="shared" si="31"/>
        <v>0</v>
      </c>
      <c r="F308" s="19" t="str">
        <f t="shared" si="29"/>
        <v/>
      </c>
    </row>
    <row r="309" spans="1:6">
      <c r="A309" s="19" t="str">
        <f t="shared" si="28"/>
        <v>350</v>
      </c>
      <c r="B309" s="8">
        <v>3502</v>
      </c>
      <c r="C309" s="19" t="s">
        <v>667</v>
      </c>
      <c r="D309" s="19">
        <f t="shared" si="30"/>
        <v>0</v>
      </c>
      <c r="E309" s="19">
        <f t="shared" si="31"/>
        <v>0</v>
      </c>
      <c r="F309" s="19" t="str">
        <f t="shared" ref="F309:F310" si="32">IF(OR(B309=1,B309=3,B309=5,B309=7,B309=9000),E309-D309,IF(OR(B309=2,B309=4,B309=6,B309=8,B309=9001),-(E309-D309),""))</f>
        <v/>
      </c>
    </row>
    <row r="310" spans="1:6">
      <c r="A310" s="19" t="str">
        <f t="shared" si="28"/>
        <v>350</v>
      </c>
      <c r="B310" s="8">
        <v>3503</v>
      </c>
      <c r="C310" s="19" t="s">
        <v>723</v>
      </c>
      <c r="D310" s="19">
        <f t="shared" ref="D310" si="33">IF(LEN(B310)&lt;4,SUMIF(SgNr,$B310,SgAnfBestand),SUMIF(DeKontoNr,B310,DeAnfBestand))</f>
        <v>0</v>
      </c>
      <c r="E310" s="19">
        <f t="shared" ref="E310" si="34">IF(LEN(B310)&lt;4,SUMIF(SgNr,$B310,SgEndBestand),IF(B310&lt;3000,D310+SUMIF(DeKontoNr,B310,DeBuchBetrag),SUMIF(DeKontoNr,B310,DeBuchBetrag)))</f>
        <v>0</v>
      </c>
      <c r="F310" s="19" t="str">
        <f t="shared" si="32"/>
        <v/>
      </c>
    </row>
    <row r="311" spans="1:6">
      <c r="A311" s="19" t="str">
        <f t="shared" si="28"/>
        <v>35</v>
      </c>
      <c r="B311" s="8">
        <v>351</v>
      </c>
      <c r="C311" s="19" t="s">
        <v>106</v>
      </c>
      <c r="D311" s="19">
        <f t="shared" si="30"/>
        <v>0</v>
      </c>
      <c r="E311" s="19">
        <f t="shared" si="31"/>
        <v>0</v>
      </c>
      <c r="F311" s="19" t="str">
        <f t="shared" si="29"/>
        <v/>
      </c>
    </row>
    <row r="312" spans="1:6">
      <c r="A312" s="19" t="str">
        <f t="shared" si="28"/>
        <v>351</v>
      </c>
      <c r="B312" s="8">
        <v>3510</v>
      </c>
      <c r="C312" s="19" t="s">
        <v>107</v>
      </c>
      <c r="D312" s="19">
        <f t="shared" si="30"/>
        <v>0</v>
      </c>
      <c r="E312" s="19">
        <f t="shared" si="31"/>
        <v>0</v>
      </c>
      <c r="F312" s="19" t="str">
        <f t="shared" si="29"/>
        <v/>
      </c>
    </row>
    <row r="313" spans="1:6">
      <c r="A313" s="19" t="str">
        <f t="shared" si="28"/>
        <v>351</v>
      </c>
      <c r="B313" s="8">
        <v>3511</v>
      </c>
      <c r="C313" s="19" t="s">
        <v>108</v>
      </c>
      <c r="D313" s="19">
        <f t="shared" ref="D313" si="35">IF(LEN(B313)&lt;4,SUMIF(SgNr,$B313,SgAnfBestand),SUMIF(DeKontoNr,B313,DeAnfBestand))</f>
        <v>0</v>
      </c>
      <c r="E313" s="19">
        <f t="shared" ref="E313" si="36">IF(LEN(B313)&lt;4,SUMIF(SgNr,$B313,SgEndBestand),IF(B313&lt;3000,D313+SUMIF(DeKontoNr,B313,DeBuchBetrag),SUMIF(DeKontoNr,B313,DeBuchBetrag)))</f>
        <v>0</v>
      </c>
      <c r="F313" s="19" t="str">
        <f t="shared" ref="F313" si="37">IF(OR(B313=1,B313=3,B313=5,B313=7,B313=9000),E313-D313,IF(OR(B313=2,B313=4,B313=6,B313=8,B313=9001),-(E313-D313),""))</f>
        <v/>
      </c>
    </row>
    <row r="314" spans="1:6">
      <c r="A314" s="19" t="str">
        <f t="shared" si="28"/>
        <v>351</v>
      </c>
      <c r="B314" s="8">
        <v>3512</v>
      </c>
      <c r="C314" s="19" t="s">
        <v>846</v>
      </c>
      <c r="D314" s="19">
        <f t="shared" si="30"/>
        <v>0</v>
      </c>
      <c r="E314" s="19">
        <f t="shared" si="31"/>
        <v>0</v>
      </c>
      <c r="F314" s="19" t="str">
        <f t="shared" si="29"/>
        <v/>
      </c>
    </row>
    <row r="315" spans="1:6">
      <c r="A315" s="19" t="str">
        <f t="shared" si="28"/>
        <v>3</v>
      </c>
      <c r="B315" s="8">
        <v>36</v>
      </c>
      <c r="C315" s="19" t="s">
        <v>109</v>
      </c>
      <c r="D315" s="19">
        <f t="shared" si="30"/>
        <v>0</v>
      </c>
      <c r="E315" s="19">
        <f t="shared" si="31"/>
        <v>0</v>
      </c>
      <c r="F315" s="19" t="str">
        <f t="shared" si="29"/>
        <v/>
      </c>
    </row>
    <row r="316" spans="1:6">
      <c r="A316" s="19" t="str">
        <f t="shared" si="28"/>
        <v>36</v>
      </c>
      <c r="B316" s="8">
        <v>360</v>
      </c>
      <c r="C316" s="19" t="s">
        <v>110</v>
      </c>
      <c r="D316" s="19">
        <f t="shared" si="30"/>
        <v>0</v>
      </c>
      <c r="E316" s="19">
        <f t="shared" si="31"/>
        <v>0</v>
      </c>
      <c r="F316" s="19" t="str">
        <f t="shared" si="29"/>
        <v/>
      </c>
    </row>
    <row r="317" spans="1:6">
      <c r="A317" s="19" t="str">
        <f t="shared" si="28"/>
        <v>360</v>
      </c>
      <c r="B317" s="8">
        <v>3600</v>
      </c>
      <c r="C317" s="19" t="s">
        <v>111</v>
      </c>
      <c r="D317" s="19">
        <f t="shared" si="30"/>
        <v>0</v>
      </c>
      <c r="E317" s="19">
        <f t="shared" si="31"/>
        <v>0</v>
      </c>
      <c r="F317" s="19" t="str">
        <f t="shared" si="29"/>
        <v/>
      </c>
    </row>
    <row r="318" spans="1:6">
      <c r="A318" s="19" t="str">
        <f t="shared" si="28"/>
        <v>360</v>
      </c>
      <c r="B318" s="8">
        <v>3601</v>
      </c>
      <c r="C318" s="19" t="s">
        <v>112</v>
      </c>
      <c r="D318" s="19">
        <f t="shared" si="30"/>
        <v>0</v>
      </c>
      <c r="E318" s="19">
        <f t="shared" si="31"/>
        <v>0</v>
      </c>
      <c r="F318" s="19" t="str">
        <f t="shared" si="29"/>
        <v/>
      </c>
    </row>
    <row r="319" spans="1:6">
      <c r="A319" s="19" t="str">
        <f t="shared" si="28"/>
        <v>360</v>
      </c>
      <c r="B319" s="8">
        <v>3602</v>
      </c>
      <c r="C319" s="19" t="s">
        <v>113</v>
      </c>
      <c r="D319" s="19">
        <f t="shared" si="30"/>
        <v>0</v>
      </c>
      <c r="E319" s="19">
        <f t="shared" si="31"/>
        <v>0</v>
      </c>
      <c r="F319" s="19" t="str">
        <f t="shared" si="29"/>
        <v/>
      </c>
    </row>
    <row r="320" spans="1:6">
      <c r="A320" s="19" t="str">
        <f t="shared" ref="A320:A399" si="38">IF(LEN($B320)=4,LEFT($B320,3),IF(LEN($B320)=3,LEFT($B320,2),IF(LEN($B320)=2,LEFT($B320,1),"")))</f>
        <v>360</v>
      </c>
      <c r="B320" s="8">
        <v>3603</v>
      </c>
      <c r="C320" s="19" t="s">
        <v>114</v>
      </c>
      <c r="D320" s="19">
        <f t="shared" ref="D320:D398" si="39">IF(LEN(B320)&lt;4,SUMIF(SgNr,$B320,SgAnfBestand),SUMIF(DeKontoNr,B320,DeAnfBestand))</f>
        <v>0</v>
      </c>
      <c r="E320" s="19">
        <f t="shared" ref="E320:E398" si="40">IF(LEN(B320)&lt;4,SUMIF(SgNr,$B320,SgEndBestand),IF(B320&lt;3000,D320+SUMIF(DeKontoNr,B320,DeBuchBetrag),SUMIF(DeKontoNr,B320,DeBuchBetrag)))</f>
        <v>0</v>
      </c>
      <c r="F320" s="19" t="str">
        <f t="shared" ref="F320:F399" si="41">IF(OR(B320=1,B320=3,B320=5,B320=7,B320=9000),E320-D320,IF(OR(B320=2,B320=4,B320=6,B320=8,B320=9001),-(E320-D320),""))</f>
        <v/>
      </c>
    </row>
    <row r="321" spans="1:6">
      <c r="A321" s="19" t="str">
        <f t="shared" si="38"/>
        <v>360</v>
      </c>
      <c r="B321" s="8">
        <v>3604</v>
      </c>
      <c r="C321" s="19" t="s">
        <v>115</v>
      </c>
      <c r="D321" s="19">
        <f t="shared" si="39"/>
        <v>0</v>
      </c>
      <c r="E321" s="19">
        <f t="shared" si="40"/>
        <v>0</v>
      </c>
      <c r="F321" s="19" t="str">
        <f t="shared" si="41"/>
        <v/>
      </c>
    </row>
    <row r="322" spans="1:6">
      <c r="A322" s="19" t="str">
        <f t="shared" si="38"/>
        <v>36</v>
      </c>
      <c r="B322" s="8">
        <v>361</v>
      </c>
      <c r="C322" s="19" t="s">
        <v>116</v>
      </c>
      <c r="D322" s="19">
        <f t="shared" si="39"/>
        <v>0</v>
      </c>
      <c r="E322" s="19">
        <f t="shared" si="40"/>
        <v>0</v>
      </c>
      <c r="F322" s="19" t="str">
        <f t="shared" si="41"/>
        <v/>
      </c>
    </row>
    <row r="323" spans="1:6">
      <c r="A323" s="19" t="str">
        <f t="shared" si="38"/>
        <v>361</v>
      </c>
      <c r="B323" s="8">
        <v>3610</v>
      </c>
      <c r="C323" s="19" t="s">
        <v>117</v>
      </c>
      <c r="D323" s="19">
        <f t="shared" si="39"/>
        <v>0</v>
      </c>
      <c r="E323" s="19">
        <f t="shared" si="40"/>
        <v>0</v>
      </c>
      <c r="F323" s="19" t="str">
        <f t="shared" si="41"/>
        <v/>
      </c>
    </row>
    <row r="324" spans="1:6">
      <c r="A324" s="19" t="str">
        <f t="shared" si="38"/>
        <v>361</v>
      </c>
      <c r="B324" s="8">
        <v>3611</v>
      </c>
      <c r="C324" s="19" t="s">
        <v>118</v>
      </c>
      <c r="D324" s="19">
        <f t="shared" si="39"/>
        <v>0</v>
      </c>
      <c r="E324" s="19">
        <f t="shared" si="40"/>
        <v>0</v>
      </c>
      <c r="F324" s="19" t="str">
        <f t="shared" si="41"/>
        <v/>
      </c>
    </row>
    <row r="325" spans="1:6">
      <c r="A325" s="19" t="str">
        <f t="shared" si="38"/>
        <v>361</v>
      </c>
      <c r="B325" s="8">
        <v>3612</v>
      </c>
      <c r="C325" s="19" t="s">
        <v>119</v>
      </c>
      <c r="D325" s="19">
        <f t="shared" si="39"/>
        <v>0</v>
      </c>
      <c r="E325" s="19">
        <f t="shared" si="40"/>
        <v>0</v>
      </c>
      <c r="F325" s="19" t="str">
        <f t="shared" si="41"/>
        <v/>
      </c>
    </row>
    <row r="326" spans="1:6">
      <c r="A326" s="19" t="str">
        <f t="shared" si="38"/>
        <v>361</v>
      </c>
      <c r="B326" s="8">
        <v>3613</v>
      </c>
      <c r="C326" s="19" t="s">
        <v>120</v>
      </c>
      <c r="D326" s="19">
        <f t="shared" si="39"/>
        <v>0</v>
      </c>
      <c r="E326" s="19">
        <f t="shared" si="40"/>
        <v>0</v>
      </c>
      <c r="F326" s="19" t="str">
        <f t="shared" si="41"/>
        <v/>
      </c>
    </row>
    <row r="327" spans="1:6">
      <c r="A327" s="19" t="str">
        <f t="shared" si="38"/>
        <v>361</v>
      </c>
      <c r="B327" s="8">
        <v>3614</v>
      </c>
      <c r="C327" s="19" t="s">
        <v>121</v>
      </c>
      <c r="D327" s="19">
        <f t="shared" si="39"/>
        <v>0</v>
      </c>
      <c r="E327" s="19">
        <f t="shared" si="40"/>
        <v>0</v>
      </c>
      <c r="F327" s="19" t="str">
        <f t="shared" si="41"/>
        <v/>
      </c>
    </row>
    <row r="328" spans="1:6">
      <c r="A328" s="19" t="str">
        <f t="shared" si="38"/>
        <v>36</v>
      </c>
      <c r="B328" s="8">
        <v>362</v>
      </c>
      <c r="C328" s="19" t="s">
        <v>724</v>
      </c>
      <c r="D328" s="19">
        <f t="shared" si="39"/>
        <v>0</v>
      </c>
      <c r="E328" s="19">
        <f t="shared" si="40"/>
        <v>0</v>
      </c>
      <c r="F328" s="19" t="str">
        <f t="shared" si="41"/>
        <v/>
      </c>
    </row>
    <row r="329" spans="1:6">
      <c r="A329" s="19" t="str">
        <f t="shared" si="38"/>
        <v>362</v>
      </c>
      <c r="B329" s="8">
        <v>3621</v>
      </c>
      <c r="C329" s="19" t="s">
        <v>725</v>
      </c>
      <c r="D329" s="19">
        <f t="shared" si="39"/>
        <v>0</v>
      </c>
      <c r="E329" s="19">
        <f t="shared" si="40"/>
        <v>0</v>
      </c>
      <c r="F329" s="19" t="str">
        <f t="shared" si="41"/>
        <v/>
      </c>
    </row>
    <row r="330" spans="1:6">
      <c r="A330" s="19" t="str">
        <f t="shared" si="38"/>
        <v>362</v>
      </c>
      <c r="B330" s="8">
        <v>3625</v>
      </c>
      <c r="C330" s="19" t="s">
        <v>852</v>
      </c>
      <c r="D330" s="19">
        <f t="shared" si="39"/>
        <v>0</v>
      </c>
      <c r="E330" s="19">
        <f t="shared" si="40"/>
        <v>0</v>
      </c>
      <c r="F330" s="19" t="str">
        <f t="shared" si="41"/>
        <v/>
      </c>
    </row>
    <row r="331" spans="1:6">
      <c r="A331" s="19" t="str">
        <f t="shared" si="38"/>
        <v>36</v>
      </c>
      <c r="B331" s="8">
        <v>363</v>
      </c>
      <c r="C331" s="19" t="s">
        <v>726</v>
      </c>
      <c r="D331" s="19">
        <f t="shared" si="39"/>
        <v>0</v>
      </c>
      <c r="E331" s="19">
        <f t="shared" si="40"/>
        <v>0</v>
      </c>
      <c r="F331" s="19" t="str">
        <f t="shared" si="41"/>
        <v/>
      </c>
    </row>
    <row r="332" spans="1:6">
      <c r="A332" s="19" t="str">
        <f t="shared" si="38"/>
        <v>363</v>
      </c>
      <c r="B332" s="8">
        <v>3630</v>
      </c>
      <c r="C332" s="19" t="s">
        <v>122</v>
      </c>
      <c r="D332" s="19">
        <f t="shared" si="39"/>
        <v>0</v>
      </c>
      <c r="E332" s="19">
        <f t="shared" si="40"/>
        <v>0</v>
      </c>
      <c r="F332" s="19" t="str">
        <f t="shared" si="41"/>
        <v/>
      </c>
    </row>
    <row r="333" spans="1:6">
      <c r="A333" s="19" t="str">
        <f t="shared" si="38"/>
        <v>363</v>
      </c>
      <c r="B333" s="8">
        <v>3631</v>
      </c>
      <c r="C333" s="19" t="s">
        <v>123</v>
      </c>
      <c r="D333" s="19">
        <f t="shared" si="39"/>
        <v>0</v>
      </c>
      <c r="E333" s="19">
        <f t="shared" si="40"/>
        <v>0</v>
      </c>
      <c r="F333" s="19" t="str">
        <f t="shared" si="41"/>
        <v/>
      </c>
    </row>
    <row r="334" spans="1:6">
      <c r="A334" s="19" t="str">
        <f t="shared" si="38"/>
        <v>363</v>
      </c>
      <c r="B334" s="8">
        <v>3632</v>
      </c>
      <c r="C334" s="19" t="s">
        <v>124</v>
      </c>
      <c r="D334" s="19">
        <f t="shared" si="39"/>
        <v>0</v>
      </c>
      <c r="E334" s="19">
        <f t="shared" si="40"/>
        <v>0</v>
      </c>
      <c r="F334" s="19" t="str">
        <f t="shared" si="41"/>
        <v/>
      </c>
    </row>
    <row r="335" spans="1:6">
      <c r="A335" s="19" t="str">
        <f t="shared" si="38"/>
        <v>363</v>
      </c>
      <c r="B335" s="8">
        <v>3634</v>
      </c>
      <c r="C335" s="19" t="s">
        <v>125</v>
      </c>
      <c r="D335" s="19">
        <f t="shared" si="39"/>
        <v>0</v>
      </c>
      <c r="E335" s="19">
        <f t="shared" si="40"/>
        <v>0</v>
      </c>
      <c r="F335" s="19" t="str">
        <f t="shared" si="41"/>
        <v/>
      </c>
    </row>
    <row r="336" spans="1:6">
      <c r="A336" s="19" t="str">
        <f t="shared" si="38"/>
        <v>363</v>
      </c>
      <c r="B336" s="8">
        <v>3635</v>
      </c>
      <c r="C336" s="19" t="s">
        <v>126</v>
      </c>
      <c r="D336" s="19">
        <f t="shared" si="39"/>
        <v>0</v>
      </c>
      <c r="E336" s="19">
        <f t="shared" si="40"/>
        <v>0</v>
      </c>
      <c r="F336" s="19" t="str">
        <f t="shared" si="41"/>
        <v/>
      </c>
    </row>
    <row r="337" spans="1:6">
      <c r="A337" s="19" t="str">
        <f t="shared" si="38"/>
        <v>363</v>
      </c>
      <c r="B337" s="8">
        <v>3636</v>
      </c>
      <c r="C337" s="19" t="s">
        <v>127</v>
      </c>
      <c r="D337" s="19">
        <f t="shared" si="39"/>
        <v>0</v>
      </c>
      <c r="E337" s="19">
        <f t="shared" si="40"/>
        <v>0</v>
      </c>
      <c r="F337" s="19" t="str">
        <f t="shared" si="41"/>
        <v/>
      </c>
    </row>
    <row r="338" spans="1:6">
      <c r="A338" s="19" t="str">
        <f t="shared" si="38"/>
        <v>363</v>
      </c>
      <c r="B338" s="8">
        <v>3637</v>
      </c>
      <c r="C338" s="19" t="s">
        <v>128</v>
      </c>
      <c r="D338" s="19">
        <f t="shared" si="39"/>
        <v>0</v>
      </c>
      <c r="E338" s="19">
        <f t="shared" si="40"/>
        <v>0</v>
      </c>
      <c r="F338" s="19" t="str">
        <f t="shared" si="41"/>
        <v/>
      </c>
    </row>
    <row r="339" spans="1:6">
      <c r="A339" s="19" t="str">
        <f t="shared" si="38"/>
        <v>363</v>
      </c>
      <c r="B339" s="8">
        <v>3638</v>
      </c>
      <c r="C339" s="19" t="s">
        <v>129</v>
      </c>
      <c r="D339" s="19">
        <f t="shared" si="39"/>
        <v>0</v>
      </c>
      <c r="E339" s="19">
        <f t="shared" si="40"/>
        <v>0</v>
      </c>
      <c r="F339" s="19" t="str">
        <f t="shared" si="41"/>
        <v/>
      </c>
    </row>
    <row r="340" spans="1:6">
      <c r="A340" s="19" t="str">
        <f t="shared" si="38"/>
        <v>36</v>
      </c>
      <c r="B340" s="8">
        <v>364</v>
      </c>
      <c r="C340" s="19" t="s">
        <v>130</v>
      </c>
      <c r="D340" s="19">
        <f t="shared" si="39"/>
        <v>0</v>
      </c>
      <c r="E340" s="19">
        <f t="shared" si="40"/>
        <v>0</v>
      </c>
      <c r="F340" s="19" t="str">
        <f t="shared" si="41"/>
        <v/>
      </c>
    </row>
    <row r="341" spans="1:6">
      <c r="A341" s="19" t="str">
        <f t="shared" si="38"/>
        <v>364</v>
      </c>
      <c r="B341" s="8">
        <v>3640</v>
      </c>
      <c r="C341" s="19" t="s">
        <v>130</v>
      </c>
      <c r="D341" s="19">
        <f t="shared" si="39"/>
        <v>0</v>
      </c>
      <c r="E341" s="19">
        <f t="shared" si="40"/>
        <v>0</v>
      </c>
      <c r="F341" s="19" t="str">
        <f t="shared" si="41"/>
        <v/>
      </c>
    </row>
    <row r="342" spans="1:6">
      <c r="A342" s="19" t="str">
        <f t="shared" si="38"/>
        <v>36</v>
      </c>
      <c r="B342" s="8">
        <v>365</v>
      </c>
      <c r="C342" s="19" t="s">
        <v>131</v>
      </c>
      <c r="D342" s="19">
        <f t="shared" si="39"/>
        <v>0</v>
      </c>
      <c r="E342" s="19">
        <f t="shared" si="40"/>
        <v>0</v>
      </c>
      <c r="F342" s="19" t="str">
        <f t="shared" si="41"/>
        <v/>
      </c>
    </row>
    <row r="343" spans="1:6">
      <c r="A343" s="19" t="str">
        <f t="shared" si="38"/>
        <v>365</v>
      </c>
      <c r="B343" s="8">
        <v>3650</v>
      </c>
      <c r="C343" s="19" t="s">
        <v>131</v>
      </c>
      <c r="D343" s="19">
        <f t="shared" si="39"/>
        <v>0</v>
      </c>
      <c r="E343" s="19">
        <f t="shared" si="40"/>
        <v>0</v>
      </c>
      <c r="F343" s="19" t="str">
        <f t="shared" si="41"/>
        <v/>
      </c>
    </row>
    <row r="344" spans="1:6">
      <c r="A344" s="19" t="str">
        <f t="shared" si="38"/>
        <v>36</v>
      </c>
      <c r="B344" s="8">
        <v>366</v>
      </c>
      <c r="C344" s="19" t="s">
        <v>132</v>
      </c>
      <c r="D344" s="19">
        <f t="shared" si="39"/>
        <v>0</v>
      </c>
      <c r="E344" s="19">
        <f t="shared" si="40"/>
        <v>0</v>
      </c>
      <c r="F344" s="19" t="str">
        <f t="shared" si="41"/>
        <v/>
      </c>
    </row>
    <row r="345" spans="1:6">
      <c r="A345" s="19" t="str">
        <f t="shared" si="38"/>
        <v>366</v>
      </c>
      <c r="B345" s="8">
        <v>3660</v>
      </c>
      <c r="C345" s="19" t="s">
        <v>133</v>
      </c>
      <c r="D345" s="19">
        <f t="shared" si="39"/>
        <v>0</v>
      </c>
      <c r="E345" s="19">
        <f t="shared" si="40"/>
        <v>0</v>
      </c>
      <c r="F345" s="19" t="str">
        <f t="shared" si="41"/>
        <v/>
      </c>
    </row>
    <row r="346" spans="1:6">
      <c r="A346" s="19" t="str">
        <f t="shared" si="38"/>
        <v>366</v>
      </c>
      <c r="B346" s="8">
        <v>3661</v>
      </c>
      <c r="C346" s="19" t="s">
        <v>134</v>
      </c>
      <c r="D346" s="19">
        <f t="shared" si="39"/>
        <v>0</v>
      </c>
      <c r="E346" s="19">
        <f t="shared" si="40"/>
        <v>0</v>
      </c>
      <c r="F346" s="19" t="str">
        <f t="shared" si="41"/>
        <v/>
      </c>
    </row>
    <row r="347" spans="1:6">
      <c r="A347" s="19" t="str">
        <f t="shared" si="38"/>
        <v>36</v>
      </c>
      <c r="B347" s="8">
        <v>369</v>
      </c>
      <c r="C347" s="19" t="s">
        <v>135</v>
      </c>
      <c r="D347" s="19">
        <f t="shared" si="39"/>
        <v>0</v>
      </c>
      <c r="E347" s="19">
        <f t="shared" si="40"/>
        <v>0</v>
      </c>
      <c r="F347" s="19" t="str">
        <f t="shared" si="41"/>
        <v/>
      </c>
    </row>
    <row r="348" spans="1:6">
      <c r="A348" s="19" t="str">
        <f t="shared" si="38"/>
        <v>369</v>
      </c>
      <c r="B348" s="8">
        <v>3690</v>
      </c>
      <c r="C348" s="19" t="s">
        <v>136</v>
      </c>
      <c r="D348" s="19">
        <f t="shared" si="39"/>
        <v>0</v>
      </c>
      <c r="E348" s="19">
        <f t="shared" si="40"/>
        <v>0</v>
      </c>
      <c r="F348" s="19" t="str">
        <f t="shared" si="41"/>
        <v/>
      </c>
    </row>
    <row r="349" spans="1:6">
      <c r="A349" s="19" t="str">
        <f t="shared" si="38"/>
        <v>369</v>
      </c>
      <c r="B349" s="8">
        <v>3699</v>
      </c>
      <c r="C349" s="19" t="s">
        <v>137</v>
      </c>
      <c r="D349" s="19">
        <f t="shared" si="39"/>
        <v>0</v>
      </c>
      <c r="E349" s="19">
        <f t="shared" si="40"/>
        <v>0</v>
      </c>
      <c r="F349" s="19" t="str">
        <f t="shared" si="41"/>
        <v/>
      </c>
    </row>
    <row r="350" spans="1:6">
      <c r="A350" s="19" t="str">
        <f t="shared" si="38"/>
        <v>3</v>
      </c>
      <c r="B350" s="8">
        <v>37</v>
      </c>
      <c r="C350" s="19" t="s">
        <v>138</v>
      </c>
      <c r="D350" s="19">
        <f t="shared" si="39"/>
        <v>0</v>
      </c>
      <c r="E350" s="19">
        <f t="shared" si="40"/>
        <v>0</v>
      </c>
      <c r="F350" s="19" t="str">
        <f t="shared" si="41"/>
        <v/>
      </c>
    </row>
    <row r="351" spans="1:6">
      <c r="A351" s="19" t="str">
        <f t="shared" si="38"/>
        <v>37</v>
      </c>
      <c r="B351" s="8">
        <v>370</v>
      </c>
      <c r="C351" s="19" t="s">
        <v>138</v>
      </c>
      <c r="D351" s="19">
        <f t="shared" si="39"/>
        <v>0</v>
      </c>
      <c r="E351" s="19">
        <f t="shared" si="40"/>
        <v>0</v>
      </c>
      <c r="F351" s="19" t="str">
        <f t="shared" si="41"/>
        <v/>
      </c>
    </row>
    <row r="352" spans="1:6">
      <c r="A352" s="19" t="str">
        <f t="shared" si="38"/>
        <v>370</v>
      </c>
      <c r="B352" s="8">
        <v>3700</v>
      </c>
      <c r="C352" s="19" t="s">
        <v>679</v>
      </c>
      <c r="D352" s="19">
        <f t="shared" si="39"/>
        <v>0</v>
      </c>
      <c r="E352" s="19">
        <f t="shared" si="40"/>
        <v>0</v>
      </c>
      <c r="F352" s="19" t="str">
        <f t="shared" si="41"/>
        <v/>
      </c>
    </row>
    <row r="353" spans="1:6">
      <c r="A353" s="19" t="str">
        <f t="shared" si="38"/>
        <v>370</v>
      </c>
      <c r="B353" s="8">
        <v>3701</v>
      </c>
      <c r="C353" s="19" t="s">
        <v>680</v>
      </c>
      <c r="D353" s="19">
        <f t="shared" si="39"/>
        <v>0</v>
      </c>
      <c r="E353" s="19">
        <f t="shared" si="40"/>
        <v>0</v>
      </c>
      <c r="F353" s="19" t="str">
        <f t="shared" si="41"/>
        <v/>
      </c>
    </row>
    <row r="354" spans="1:6">
      <c r="A354" s="19" t="str">
        <f t="shared" si="38"/>
        <v>370</v>
      </c>
      <c r="B354" s="8">
        <v>3702</v>
      </c>
      <c r="C354" s="19" t="s">
        <v>681</v>
      </c>
      <c r="D354" s="19">
        <f t="shared" si="39"/>
        <v>0</v>
      </c>
      <c r="E354" s="19">
        <f t="shared" si="40"/>
        <v>0</v>
      </c>
      <c r="F354" s="19" t="str">
        <f t="shared" si="41"/>
        <v/>
      </c>
    </row>
    <row r="355" spans="1:6">
      <c r="A355" s="19" t="str">
        <f t="shared" si="38"/>
        <v>370</v>
      </c>
      <c r="B355" s="8">
        <v>3703</v>
      </c>
      <c r="C355" s="19" t="s">
        <v>682</v>
      </c>
      <c r="D355" s="19">
        <f t="shared" si="39"/>
        <v>0</v>
      </c>
      <c r="E355" s="19">
        <f t="shared" si="40"/>
        <v>0</v>
      </c>
      <c r="F355" s="19" t="str">
        <f t="shared" si="41"/>
        <v/>
      </c>
    </row>
    <row r="356" spans="1:6">
      <c r="A356" s="19" t="str">
        <f t="shared" si="38"/>
        <v>370</v>
      </c>
      <c r="B356" s="8">
        <v>3704</v>
      </c>
      <c r="C356" s="19" t="s">
        <v>683</v>
      </c>
      <c r="D356" s="19">
        <f t="shared" si="39"/>
        <v>0</v>
      </c>
      <c r="E356" s="19">
        <f t="shared" si="40"/>
        <v>0</v>
      </c>
      <c r="F356" s="19" t="str">
        <f t="shared" si="41"/>
        <v/>
      </c>
    </row>
    <row r="357" spans="1:6">
      <c r="A357" s="19" t="str">
        <f t="shared" si="38"/>
        <v>370</v>
      </c>
      <c r="B357" s="8">
        <v>3705</v>
      </c>
      <c r="C357" s="19" t="s">
        <v>684</v>
      </c>
      <c r="D357" s="19">
        <f t="shared" si="39"/>
        <v>0</v>
      </c>
      <c r="E357" s="19">
        <f t="shared" si="40"/>
        <v>0</v>
      </c>
      <c r="F357" s="19" t="str">
        <f t="shared" si="41"/>
        <v/>
      </c>
    </row>
    <row r="358" spans="1:6">
      <c r="A358" s="19" t="str">
        <f t="shared" si="38"/>
        <v>370</v>
      </c>
      <c r="B358" s="8">
        <v>3706</v>
      </c>
      <c r="C358" s="19" t="s">
        <v>687</v>
      </c>
      <c r="D358" s="19">
        <f t="shared" si="39"/>
        <v>0</v>
      </c>
      <c r="E358" s="19">
        <f t="shared" si="40"/>
        <v>0</v>
      </c>
      <c r="F358" s="19" t="str">
        <f t="shared" si="41"/>
        <v/>
      </c>
    </row>
    <row r="359" spans="1:6">
      <c r="A359" s="19" t="str">
        <f t="shared" si="38"/>
        <v>370</v>
      </c>
      <c r="B359" s="8">
        <v>3707</v>
      </c>
      <c r="C359" s="19" t="s">
        <v>685</v>
      </c>
      <c r="D359" s="19">
        <f t="shared" si="39"/>
        <v>0</v>
      </c>
      <c r="E359" s="19">
        <f t="shared" si="40"/>
        <v>0</v>
      </c>
      <c r="F359" s="19" t="str">
        <f t="shared" si="41"/>
        <v/>
      </c>
    </row>
    <row r="360" spans="1:6">
      <c r="A360" s="19" t="str">
        <f t="shared" si="38"/>
        <v>370</v>
      </c>
      <c r="B360" s="8">
        <v>3708</v>
      </c>
      <c r="C360" s="19" t="s">
        <v>686</v>
      </c>
      <c r="D360" s="19">
        <f t="shared" si="39"/>
        <v>0</v>
      </c>
      <c r="E360" s="19">
        <f t="shared" si="40"/>
        <v>0</v>
      </c>
      <c r="F360" s="19" t="str">
        <f t="shared" si="41"/>
        <v/>
      </c>
    </row>
    <row r="361" spans="1:6">
      <c r="A361" s="19" t="str">
        <f t="shared" si="38"/>
        <v>3</v>
      </c>
      <c r="B361" s="8">
        <v>38</v>
      </c>
      <c r="C361" s="19" t="s">
        <v>148</v>
      </c>
      <c r="D361" s="19">
        <f t="shared" si="39"/>
        <v>0</v>
      </c>
      <c r="E361" s="19">
        <f t="shared" si="40"/>
        <v>0</v>
      </c>
      <c r="F361" s="19" t="str">
        <f t="shared" si="41"/>
        <v/>
      </c>
    </row>
    <row r="362" spans="1:6">
      <c r="A362" s="19" t="str">
        <f t="shared" si="38"/>
        <v>38</v>
      </c>
      <c r="B362" s="8">
        <v>380</v>
      </c>
      <c r="C362" s="19" t="s">
        <v>727</v>
      </c>
      <c r="D362" s="19">
        <f t="shared" ref="D362:D368" si="42">IF(LEN(B362)&lt;4,SUMIF(SgNr,$B362,SgAnfBestand),SUMIF(DeKontoNr,B362,DeAnfBestand))</f>
        <v>0</v>
      </c>
      <c r="E362" s="19">
        <f t="shared" ref="E362:E368" si="43">IF(LEN(B362)&lt;4,SUMIF(SgNr,$B362,SgEndBestand),IF(B362&lt;3000,D362+SUMIF(DeKontoNr,B362,DeBuchBetrag),SUMIF(DeKontoNr,B362,DeBuchBetrag)))</f>
        <v>0</v>
      </c>
      <c r="F362" s="19" t="str">
        <f t="shared" si="41"/>
        <v/>
      </c>
    </row>
    <row r="363" spans="1:6">
      <c r="A363" s="19" t="str">
        <f t="shared" si="38"/>
        <v>380</v>
      </c>
      <c r="B363" s="8">
        <v>3800</v>
      </c>
      <c r="C363" s="19" t="s">
        <v>727</v>
      </c>
      <c r="D363" s="19">
        <f t="shared" si="42"/>
        <v>0</v>
      </c>
      <c r="E363" s="19">
        <f t="shared" si="43"/>
        <v>0</v>
      </c>
      <c r="F363" s="19" t="str">
        <f t="shared" si="41"/>
        <v/>
      </c>
    </row>
    <row r="364" spans="1:6">
      <c r="A364" s="19" t="str">
        <f t="shared" si="38"/>
        <v>38</v>
      </c>
      <c r="B364" s="8">
        <v>381</v>
      </c>
      <c r="C364" s="19" t="s">
        <v>728</v>
      </c>
      <c r="D364" s="19">
        <f t="shared" si="42"/>
        <v>0</v>
      </c>
      <c r="E364" s="19">
        <f t="shared" si="43"/>
        <v>0</v>
      </c>
      <c r="F364" s="19" t="str">
        <f t="shared" si="41"/>
        <v/>
      </c>
    </row>
    <row r="365" spans="1:6">
      <c r="A365" s="19" t="str">
        <f t="shared" si="38"/>
        <v>381</v>
      </c>
      <c r="B365" s="8">
        <v>3810</v>
      </c>
      <c r="C365" s="19" t="s">
        <v>728</v>
      </c>
      <c r="D365" s="19">
        <f t="shared" si="42"/>
        <v>0</v>
      </c>
      <c r="E365" s="19">
        <f t="shared" si="43"/>
        <v>0</v>
      </c>
      <c r="F365" s="19" t="str">
        <f t="shared" si="41"/>
        <v/>
      </c>
    </row>
    <row r="366" spans="1:6">
      <c r="A366" s="19" t="str">
        <f t="shared" si="38"/>
        <v>38</v>
      </c>
      <c r="B366" s="8">
        <v>384</v>
      </c>
      <c r="C366" s="19" t="s">
        <v>729</v>
      </c>
      <c r="D366" s="19">
        <f t="shared" si="42"/>
        <v>0</v>
      </c>
      <c r="E366" s="19">
        <f t="shared" si="43"/>
        <v>0</v>
      </c>
      <c r="F366" s="19" t="str">
        <f t="shared" si="41"/>
        <v/>
      </c>
    </row>
    <row r="367" spans="1:6">
      <c r="A367" s="19" t="str">
        <f t="shared" si="38"/>
        <v>384</v>
      </c>
      <c r="B367" s="8">
        <v>3840</v>
      </c>
      <c r="C367" s="19" t="s">
        <v>730</v>
      </c>
      <c r="D367" s="19">
        <f t="shared" si="42"/>
        <v>0</v>
      </c>
      <c r="E367" s="19">
        <f t="shared" si="43"/>
        <v>0</v>
      </c>
      <c r="F367" s="19" t="str">
        <f t="shared" si="41"/>
        <v/>
      </c>
    </row>
    <row r="368" spans="1:6">
      <c r="A368" s="19" t="str">
        <f t="shared" si="38"/>
        <v>384</v>
      </c>
      <c r="B368" s="8">
        <v>3841</v>
      </c>
      <c r="C368" s="19" t="s">
        <v>731</v>
      </c>
      <c r="D368" s="19">
        <f t="shared" si="42"/>
        <v>0</v>
      </c>
      <c r="E368" s="19">
        <f t="shared" si="43"/>
        <v>0</v>
      </c>
      <c r="F368" s="19" t="str">
        <f t="shared" si="41"/>
        <v/>
      </c>
    </row>
    <row r="369" spans="1:6">
      <c r="A369" s="19" t="str">
        <f t="shared" si="38"/>
        <v>38</v>
      </c>
      <c r="B369" s="8">
        <v>386</v>
      </c>
      <c r="C369" s="19" t="s">
        <v>732</v>
      </c>
      <c r="D369" s="19">
        <f t="shared" ref="D369:D380" si="44">IF(LEN(B369)&lt;4,SUMIF(SgNr,$B369,SgAnfBestand),SUMIF(DeKontoNr,B369,DeAnfBestand))</f>
        <v>0</v>
      </c>
      <c r="E369" s="19">
        <f t="shared" ref="E369:E380" si="45">IF(LEN(B369)&lt;4,SUMIF(SgNr,$B369,SgEndBestand),IF(B369&lt;3000,D369+SUMIF(DeKontoNr,B369,DeBuchBetrag),SUMIF(DeKontoNr,B369,DeBuchBetrag)))</f>
        <v>0</v>
      </c>
      <c r="F369" s="19" t="str">
        <f t="shared" si="41"/>
        <v/>
      </c>
    </row>
    <row r="370" spans="1:6">
      <c r="A370" s="19" t="str">
        <f t="shared" si="38"/>
        <v>386</v>
      </c>
      <c r="B370" s="8">
        <v>3860</v>
      </c>
      <c r="C370" s="19" t="s">
        <v>733</v>
      </c>
      <c r="D370" s="19">
        <f t="shared" si="44"/>
        <v>0</v>
      </c>
      <c r="E370" s="19">
        <f t="shared" si="45"/>
        <v>0</v>
      </c>
      <c r="F370" s="19" t="str">
        <f t="shared" si="41"/>
        <v/>
      </c>
    </row>
    <row r="371" spans="1:6">
      <c r="A371" s="19" t="str">
        <f t="shared" si="38"/>
        <v>386</v>
      </c>
      <c r="B371" s="8">
        <v>3861</v>
      </c>
      <c r="C371" s="19" t="s">
        <v>734</v>
      </c>
      <c r="D371" s="19">
        <f t="shared" si="44"/>
        <v>0</v>
      </c>
      <c r="E371" s="19">
        <f t="shared" si="45"/>
        <v>0</v>
      </c>
      <c r="F371" s="19" t="str">
        <f t="shared" si="41"/>
        <v/>
      </c>
    </row>
    <row r="372" spans="1:6">
      <c r="A372" s="19" t="str">
        <f t="shared" si="38"/>
        <v>386</v>
      </c>
      <c r="B372" s="8">
        <v>3862</v>
      </c>
      <c r="C372" s="19" t="s">
        <v>735</v>
      </c>
      <c r="D372" s="19">
        <f t="shared" si="44"/>
        <v>0</v>
      </c>
      <c r="E372" s="19">
        <f t="shared" si="45"/>
        <v>0</v>
      </c>
      <c r="F372" s="19" t="str">
        <f t="shared" si="41"/>
        <v/>
      </c>
    </row>
    <row r="373" spans="1:6">
      <c r="A373" s="19" t="str">
        <f t="shared" si="38"/>
        <v>386</v>
      </c>
      <c r="B373" s="8">
        <v>3863</v>
      </c>
      <c r="C373" s="19" t="s">
        <v>736</v>
      </c>
      <c r="D373" s="19">
        <f t="shared" si="44"/>
        <v>0</v>
      </c>
      <c r="E373" s="19">
        <f t="shared" si="45"/>
        <v>0</v>
      </c>
      <c r="F373" s="19" t="str">
        <f t="shared" si="41"/>
        <v/>
      </c>
    </row>
    <row r="374" spans="1:6">
      <c r="A374" s="19" t="str">
        <f t="shared" si="38"/>
        <v>386</v>
      </c>
      <c r="B374" s="8">
        <v>3864</v>
      </c>
      <c r="C374" s="19" t="s">
        <v>737</v>
      </c>
      <c r="D374" s="19">
        <f t="shared" si="44"/>
        <v>0</v>
      </c>
      <c r="E374" s="19">
        <f t="shared" si="45"/>
        <v>0</v>
      </c>
      <c r="F374" s="19" t="str">
        <f t="shared" si="41"/>
        <v/>
      </c>
    </row>
    <row r="375" spans="1:6">
      <c r="A375" s="19" t="str">
        <f t="shared" si="38"/>
        <v>386</v>
      </c>
      <c r="B375" s="8">
        <v>3865</v>
      </c>
      <c r="C375" s="19" t="s">
        <v>738</v>
      </c>
      <c r="D375" s="19">
        <f t="shared" si="44"/>
        <v>0</v>
      </c>
      <c r="E375" s="19">
        <f t="shared" si="45"/>
        <v>0</v>
      </c>
      <c r="F375" s="19" t="str">
        <f t="shared" si="41"/>
        <v/>
      </c>
    </row>
    <row r="376" spans="1:6">
      <c r="A376" s="19" t="str">
        <f t="shared" si="38"/>
        <v>386</v>
      </c>
      <c r="B376" s="8">
        <v>3866</v>
      </c>
      <c r="C376" s="19" t="s">
        <v>739</v>
      </c>
      <c r="D376" s="19">
        <f t="shared" si="44"/>
        <v>0</v>
      </c>
      <c r="E376" s="19">
        <f t="shared" si="45"/>
        <v>0</v>
      </c>
      <c r="F376" s="19" t="str">
        <f t="shared" si="41"/>
        <v/>
      </c>
    </row>
    <row r="377" spans="1:6">
      <c r="A377" s="19" t="str">
        <f t="shared" si="38"/>
        <v>386</v>
      </c>
      <c r="B377" s="8">
        <v>3867</v>
      </c>
      <c r="C377" s="19" t="s">
        <v>740</v>
      </c>
      <c r="D377" s="19">
        <f t="shared" si="44"/>
        <v>0</v>
      </c>
      <c r="E377" s="19">
        <f t="shared" si="45"/>
        <v>0</v>
      </c>
      <c r="F377" s="19" t="str">
        <f t="shared" si="41"/>
        <v/>
      </c>
    </row>
    <row r="378" spans="1:6">
      <c r="A378" s="19" t="str">
        <f t="shared" si="38"/>
        <v>386</v>
      </c>
      <c r="B378" s="8">
        <v>3868</v>
      </c>
      <c r="C378" s="19" t="s">
        <v>741</v>
      </c>
      <c r="D378" s="19">
        <f t="shared" si="44"/>
        <v>0</v>
      </c>
      <c r="E378" s="19">
        <f t="shared" si="45"/>
        <v>0</v>
      </c>
      <c r="F378" s="19" t="str">
        <f t="shared" si="41"/>
        <v/>
      </c>
    </row>
    <row r="379" spans="1:6">
      <c r="A379" s="19" t="str">
        <f t="shared" si="38"/>
        <v>38</v>
      </c>
      <c r="B379" s="8">
        <v>387</v>
      </c>
      <c r="C379" s="19" t="s">
        <v>742</v>
      </c>
      <c r="D379" s="19">
        <f t="shared" si="44"/>
        <v>0</v>
      </c>
      <c r="E379" s="19">
        <f t="shared" si="45"/>
        <v>0</v>
      </c>
      <c r="F379" s="19" t="str">
        <f t="shared" si="41"/>
        <v/>
      </c>
    </row>
    <row r="380" spans="1:6">
      <c r="A380" s="19" t="str">
        <f t="shared" si="38"/>
        <v>387</v>
      </c>
      <c r="B380" s="8">
        <v>3870</v>
      </c>
      <c r="C380" s="19" t="s">
        <v>742</v>
      </c>
      <c r="D380" s="19">
        <f t="shared" si="44"/>
        <v>0</v>
      </c>
      <c r="E380" s="19">
        <f t="shared" si="45"/>
        <v>0</v>
      </c>
      <c r="F380" s="19" t="str">
        <f t="shared" si="41"/>
        <v/>
      </c>
    </row>
    <row r="381" spans="1:6">
      <c r="A381" s="19" t="str">
        <f t="shared" si="38"/>
        <v>38</v>
      </c>
      <c r="B381" s="8">
        <v>389</v>
      </c>
      <c r="C381" s="19" t="s">
        <v>808</v>
      </c>
      <c r="D381" s="19">
        <f t="shared" ref="D381:D382" si="46">IF(LEN(B381)&lt;4,SUMIF(SgNr,$B381,SgAnfBestand),SUMIF(DeKontoNr,B381,DeAnfBestand))</f>
        <v>0</v>
      </c>
      <c r="E381" s="19">
        <f t="shared" ref="E381:E382" si="47">IF(LEN(B381)&lt;4,SUMIF(SgNr,$B381,SgEndBestand),IF(B381&lt;3000,D381+SUMIF(DeKontoNr,B381,DeBuchBetrag),SUMIF(DeKontoNr,B381,DeBuchBetrag)))</f>
        <v>0</v>
      </c>
      <c r="F381" s="19" t="str">
        <f t="shared" ref="F381:F382" si="48">IF(OR(B381=1,B381=3,B381=5,B381=7,B381=9000),E381-D381,IF(OR(B381=2,B381=4,B381=6,B381=8,B381=9001),-(E381-D381),""))</f>
        <v/>
      </c>
    </row>
    <row r="382" spans="1:6">
      <c r="A382" s="19" t="str">
        <f t="shared" si="38"/>
        <v>389</v>
      </c>
      <c r="B382" s="8">
        <v>3895</v>
      </c>
      <c r="C382" s="19" t="s">
        <v>808</v>
      </c>
      <c r="D382" s="19">
        <f t="shared" si="46"/>
        <v>0</v>
      </c>
      <c r="E382" s="19">
        <f t="shared" si="47"/>
        <v>0</v>
      </c>
      <c r="F382" s="19" t="str">
        <f t="shared" si="48"/>
        <v/>
      </c>
    </row>
    <row r="383" spans="1:6">
      <c r="A383" s="19" t="str">
        <f t="shared" si="38"/>
        <v>3</v>
      </c>
      <c r="B383" s="8">
        <v>39</v>
      </c>
      <c r="C383" s="19" t="s">
        <v>743</v>
      </c>
      <c r="D383" s="19">
        <f t="shared" si="39"/>
        <v>0</v>
      </c>
      <c r="E383" s="19">
        <f t="shared" si="40"/>
        <v>0</v>
      </c>
      <c r="F383" s="19" t="str">
        <f t="shared" si="41"/>
        <v/>
      </c>
    </row>
    <row r="384" spans="1:6">
      <c r="A384" s="19" t="str">
        <f t="shared" si="38"/>
        <v>39</v>
      </c>
      <c r="B384" s="8">
        <v>390</v>
      </c>
      <c r="C384" s="19" t="s">
        <v>149</v>
      </c>
      <c r="D384" s="19">
        <f t="shared" si="39"/>
        <v>0</v>
      </c>
      <c r="E384" s="19">
        <f t="shared" si="40"/>
        <v>0</v>
      </c>
      <c r="F384" s="19" t="str">
        <f t="shared" si="41"/>
        <v/>
      </c>
    </row>
    <row r="385" spans="1:6">
      <c r="A385" s="19" t="str">
        <f t="shared" si="38"/>
        <v>390</v>
      </c>
      <c r="B385" s="8">
        <v>3900</v>
      </c>
      <c r="C385" s="19" t="s">
        <v>150</v>
      </c>
      <c r="D385" s="19">
        <f t="shared" si="39"/>
        <v>0</v>
      </c>
      <c r="E385" s="19">
        <f t="shared" si="40"/>
        <v>0</v>
      </c>
      <c r="F385" s="19" t="str">
        <f t="shared" si="41"/>
        <v/>
      </c>
    </row>
    <row r="386" spans="1:6">
      <c r="A386" s="19" t="str">
        <f t="shared" si="38"/>
        <v>39</v>
      </c>
      <c r="B386" s="8">
        <v>391</v>
      </c>
      <c r="C386" s="19" t="s">
        <v>151</v>
      </c>
      <c r="D386" s="19">
        <f t="shared" si="39"/>
        <v>0</v>
      </c>
      <c r="E386" s="19">
        <f t="shared" si="40"/>
        <v>0</v>
      </c>
      <c r="F386" s="19" t="str">
        <f t="shared" si="41"/>
        <v/>
      </c>
    </row>
    <row r="387" spans="1:6">
      <c r="A387" s="19" t="str">
        <f t="shared" si="38"/>
        <v>391</v>
      </c>
      <c r="B387" s="8">
        <v>3910</v>
      </c>
      <c r="C387" s="19" t="s">
        <v>152</v>
      </c>
      <c r="D387" s="19">
        <f t="shared" si="39"/>
        <v>0</v>
      </c>
      <c r="E387" s="19">
        <f t="shared" si="40"/>
        <v>0</v>
      </c>
      <c r="F387" s="19" t="str">
        <f t="shared" si="41"/>
        <v/>
      </c>
    </row>
    <row r="388" spans="1:6">
      <c r="A388" s="19" t="str">
        <f t="shared" si="38"/>
        <v>39</v>
      </c>
      <c r="B388" s="8">
        <v>392</v>
      </c>
      <c r="C388" s="19" t="s">
        <v>153</v>
      </c>
      <c r="D388" s="19">
        <f t="shared" si="39"/>
        <v>0</v>
      </c>
      <c r="E388" s="19">
        <f t="shared" si="40"/>
        <v>0</v>
      </c>
      <c r="F388" s="19" t="str">
        <f t="shared" si="41"/>
        <v/>
      </c>
    </row>
    <row r="389" spans="1:6">
      <c r="A389" s="19" t="str">
        <f t="shared" si="38"/>
        <v>392</v>
      </c>
      <c r="B389" s="8">
        <v>3920</v>
      </c>
      <c r="C389" s="19" t="s">
        <v>154</v>
      </c>
      <c r="D389" s="19">
        <f t="shared" si="39"/>
        <v>0</v>
      </c>
      <c r="E389" s="19">
        <f t="shared" si="40"/>
        <v>0</v>
      </c>
      <c r="F389" s="19" t="str">
        <f t="shared" si="41"/>
        <v/>
      </c>
    </row>
    <row r="390" spans="1:6">
      <c r="A390" s="19" t="str">
        <f t="shared" si="38"/>
        <v>39</v>
      </c>
      <c r="B390" s="8">
        <v>393</v>
      </c>
      <c r="C390" s="19" t="s">
        <v>155</v>
      </c>
      <c r="D390" s="19">
        <f t="shared" si="39"/>
        <v>0</v>
      </c>
      <c r="E390" s="19">
        <f t="shared" si="40"/>
        <v>0</v>
      </c>
      <c r="F390" s="19" t="str">
        <f t="shared" si="41"/>
        <v/>
      </c>
    </row>
    <row r="391" spans="1:6">
      <c r="A391" s="19" t="str">
        <f t="shared" si="38"/>
        <v>393</v>
      </c>
      <c r="B391" s="8">
        <v>3930</v>
      </c>
      <c r="C391" s="19" t="s">
        <v>156</v>
      </c>
      <c r="D391" s="19">
        <f t="shared" si="39"/>
        <v>0</v>
      </c>
      <c r="E391" s="19">
        <f t="shared" si="40"/>
        <v>0</v>
      </c>
      <c r="F391" s="19" t="str">
        <f t="shared" si="41"/>
        <v/>
      </c>
    </row>
    <row r="392" spans="1:6">
      <c r="A392" s="19" t="str">
        <f t="shared" si="38"/>
        <v>39</v>
      </c>
      <c r="B392" s="8">
        <v>394</v>
      </c>
      <c r="C392" s="19" t="s">
        <v>157</v>
      </c>
      <c r="D392" s="19">
        <f t="shared" si="39"/>
        <v>0</v>
      </c>
      <c r="E392" s="19">
        <f t="shared" si="40"/>
        <v>0</v>
      </c>
      <c r="F392" s="19" t="str">
        <f t="shared" si="41"/>
        <v/>
      </c>
    </row>
    <row r="393" spans="1:6">
      <c r="A393" s="19" t="str">
        <f t="shared" si="38"/>
        <v>394</v>
      </c>
      <c r="B393" s="8">
        <v>3940</v>
      </c>
      <c r="C393" s="19" t="s">
        <v>158</v>
      </c>
      <c r="D393" s="19">
        <f t="shared" si="39"/>
        <v>0</v>
      </c>
      <c r="E393" s="19">
        <f t="shared" si="40"/>
        <v>0</v>
      </c>
      <c r="F393" s="19" t="str">
        <f t="shared" si="41"/>
        <v/>
      </c>
    </row>
    <row r="394" spans="1:6">
      <c r="A394" s="19" t="str">
        <f t="shared" si="38"/>
        <v>39</v>
      </c>
      <c r="B394" s="8">
        <v>397</v>
      </c>
      <c r="C394" s="19" t="s">
        <v>744</v>
      </c>
      <c r="D394" s="19">
        <f t="shared" ref="D394:D395" si="49">IF(LEN(B394)&lt;4,SUMIF(SgNr,$B394,SgAnfBestand),SUMIF(DeKontoNr,B394,DeAnfBestand))</f>
        <v>0</v>
      </c>
      <c r="E394" s="19">
        <f t="shared" ref="E394:E395" si="50">IF(LEN(B394)&lt;4,SUMIF(SgNr,$B394,SgEndBestand),IF(B394&lt;3000,D394+SUMIF(DeKontoNr,B394,DeBuchBetrag),SUMIF(DeKontoNr,B394,DeBuchBetrag)))</f>
        <v>0</v>
      </c>
      <c r="F394" s="19" t="str">
        <f t="shared" si="41"/>
        <v/>
      </c>
    </row>
    <row r="395" spans="1:6">
      <c r="A395" s="19" t="str">
        <f t="shared" si="38"/>
        <v>397</v>
      </c>
      <c r="B395" s="8">
        <v>3970</v>
      </c>
      <c r="C395" s="19" t="s">
        <v>744</v>
      </c>
      <c r="D395" s="19">
        <f t="shared" si="49"/>
        <v>0</v>
      </c>
      <c r="E395" s="19">
        <f t="shared" si="50"/>
        <v>0</v>
      </c>
      <c r="F395" s="19" t="str">
        <f t="shared" si="41"/>
        <v/>
      </c>
    </row>
    <row r="396" spans="1:6">
      <c r="A396" s="19" t="str">
        <f t="shared" si="38"/>
        <v>39</v>
      </c>
      <c r="B396" s="8">
        <v>398</v>
      </c>
      <c r="C396" s="19" t="s">
        <v>159</v>
      </c>
      <c r="D396" s="19">
        <f t="shared" si="39"/>
        <v>0</v>
      </c>
      <c r="E396" s="19">
        <f t="shared" si="40"/>
        <v>0</v>
      </c>
      <c r="F396" s="19" t="str">
        <f t="shared" si="41"/>
        <v/>
      </c>
    </row>
    <row r="397" spans="1:6">
      <c r="A397" s="19" t="str">
        <f t="shared" si="38"/>
        <v>398</v>
      </c>
      <c r="B397" s="8">
        <v>3980</v>
      </c>
      <c r="C397" s="19" t="s">
        <v>160</v>
      </c>
      <c r="D397" s="19">
        <f t="shared" si="39"/>
        <v>0</v>
      </c>
      <c r="E397" s="19">
        <f t="shared" si="40"/>
        <v>0</v>
      </c>
      <c r="F397" s="19" t="str">
        <f t="shared" si="41"/>
        <v/>
      </c>
    </row>
    <row r="398" spans="1:6">
      <c r="A398" s="19" t="str">
        <f t="shared" si="38"/>
        <v>39</v>
      </c>
      <c r="B398" s="8">
        <v>399</v>
      </c>
      <c r="C398" s="19" t="s">
        <v>161</v>
      </c>
      <c r="D398" s="19">
        <f t="shared" si="39"/>
        <v>0</v>
      </c>
      <c r="E398" s="19">
        <f t="shared" si="40"/>
        <v>0</v>
      </c>
      <c r="F398" s="19" t="str">
        <f t="shared" si="41"/>
        <v/>
      </c>
    </row>
    <row r="399" spans="1:6">
      <c r="A399" s="110" t="str">
        <f t="shared" si="38"/>
        <v>399</v>
      </c>
      <c r="B399" s="111">
        <v>3990</v>
      </c>
      <c r="C399" s="110" t="s">
        <v>161</v>
      </c>
      <c r="D399" s="110">
        <f t="shared" ref="D399:D456" si="51">IF(LEN(B399)&lt;4,SUMIF(SgNr,$B399,SgAnfBestand),SUMIF(DeKontoNr,B399,DeAnfBestand))</f>
        <v>0</v>
      </c>
      <c r="E399" s="110">
        <f t="shared" ref="E399:E456" si="52">IF(LEN(B399)&lt;4,SUMIF(SgNr,$B399,SgEndBestand),IF(B399&lt;3000,D399+SUMIF(DeKontoNr,B399,DeBuchBetrag),SUMIF(DeKontoNr,B399,DeBuchBetrag)))</f>
        <v>0</v>
      </c>
      <c r="F399" s="110" t="str">
        <f t="shared" si="41"/>
        <v/>
      </c>
    </row>
    <row r="400" spans="1:6">
      <c r="A400" s="19" t="str">
        <f t="shared" ref="A400:A457" si="53">IF(LEN($B400)=4,LEFT($B400,3),IF(LEN($B400)=3,LEFT($B400,2),IF(LEN($B400)=2,LEFT($B400,1),"")))</f>
        <v/>
      </c>
      <c r="B400" s="8">
        <v>4</v>
      </c>
      <c r="C400" s="19" t="s">
        <v>555</v>
      </c>
      <c r="D400" s="19">
        <f t="shared" si="51"/>
        <v>0</v>
      </c>
      <c r="E400" s="19">
        <f t="shared" si="52"/>
        <v>0</v>
      </c>
      <c r="F400" s="19">
        <f>IF(OR(B400=1,B400=3,B400=5,B400=7,B400=9000),E400-D400,IF(OR(B400=2,B400=4,B400=6,B400=8,B400=9001),-(E400-D400),""))</f>
        <v>0</v>
      </c>
    </row>
    <row r="401" spans="1:6">
      <c r="A401" s="19" t="str">
        <f t="shared" si="53"/>
        <v>4</v>
      </c>
      <c r="B401" s="8">
        <v>40</v>
      </c>
      <c r="C401" s="19" t="s">
        <v>162</v>
      </c>
      <c r="D401" s="19">
        <f t="shared" si="51"/>
        <v>0</v>
      </c>
      <c r="E401" s="19">
        <f t="shared" si="52"/>
        <v>0</v>
      </c>
      <c r="F401" s="19" t="str">
        <f t="shared" ref="F401:F457" si="54">IF(OR(B401=1,B401=3,B401=5,B401=7,B401=9000),E401-D401,IF(OR(B401=2,B401=4,B401=6,B401=8,B401=9001),-(E401-D401),""))</f>
        <v/>
      </c>
    </row>
    <row r="402" spans="1:6">
      <c r="A402" s="19" t="str">
        <f t="shared" si="53"/>
        <v>40</v>
      </c>
      <c r="B402" s="8">
        <v>400</v>
      </c>
      <c r="C402" s="19" t="s">
        <v>163</v>
      </c>
      <c r="D402" s="19">
        <f t="shared" si="51"/>
        <v>0</v>
      </c>
      <c r="E402" s="19">
        <f t="shared" si="52"/>
        <v>0</v>
      </c>
      <c r="F402" s="19" t="str">
        <f t="shared" si="54"/>
        <v/>
      </c>
    </row>
    <row r="403" spans="1:6">
      <c r="A403" s="19" t="str">
        <f t="shared" si="53"/>
        <v>400</v>
      </c>
      <c r="B403" s="8">
        <v>4000</v>
      </c>
      <c r="C403" s="19" t="s">
        <v>164</v>
      </c>
      <c r="D403" s="19">
        <f t="shared" si="51"/>
        <v>0</v>
      </c>
      <c r="E403" s="19">
        <f t="shared" si="52"/>
        <v>0</v>
      </c>
      <c r="F403" s="19" t="str">
        <f t="shared" si="54"/>
        <v/>
      </c>
    </row>
    <row r="404" spans="1:6">
      <c r="A404" s="19" t="str">
        <f t="shared" si="53"/>
        <v>400</v>
      </c>
      <c r="B404" s="8">
        <v>4001</v>
      </c>
      <c r="C404" s="19" t="s">
        <v>165</v>
      </c>
      <c r="D404" s="19">
        <f t="shared" si="51"/>
        <v>0</v>
      </c>
      <c r="E404" s="19">
        <f t="shared" si="52"/>
        <v>0</v>
      </c>
      <c r="F404" s="19" t="str">
        <f t="shared" si="54"/>
        <v/>
      </c>
    </row>
    <row r="405" spans="1:6">
      <c r="A405" s="19" t="str">
        <f t="shared" si="53"/>
        <v>400</v>
      </c>
      <c r="B405" s="8">
        <v>4002</v>
      </c>
      <c r="C405" s="19" t="s">
        <v>166</v>
      </c>
      <c r="D405" s="19">
        <f t="shared" si="51"/>
        <v>0</v>
      </c>
      <c r="E405" s="19">
        <f t="shared" si="52"/>
        <v>0</v>
      </c>
      <c r="F405" s="19" t="str">
        <f t="shared" si="54"/>
        <v/>
      </c>
    </row>
    <row r="406" spans="1:6">
      <c r="A406" s="19" t="str">
        <f t="shared" si="53"/>
        <v>400</v>
      </c>
      <c r="B406" s="8">
        <v>4008</v>
      </c>
      <c r="C406" s="19" t="s">
        <v>745</v>
      </c>
      <c r="D406" s="19">
        <f t="shared" si="51"/>
        <v>0</v>
      </c>
      <c r="E406" s="19">
        <f t="shared" si="52"/>
        <v>0</v>
      </c>
      <c r="F406" s="19" t="str">
        <f t="shared" si="54"/>
        <v/>
      </c>
    </row>
    <row r="407" spans="1:6">
      <c r="A407" s="19" t="str">
        <f t="shared" si="53"/>
        <v>400</v>
      </c>
      <c r="B407" s="8">
        <v>4009</v>
      </c>
      <c r="C407" s="19" t="s">
        <v>167</v>
      </c>
      <c r="D407" s="19">
        <f t="shared" si="51"/>
        <v>0</v>
      </c>
      <c r="E407" s="19">
        <f t="shared" si="52"/>
        <v>0</v>
      </c>
      <c r="F407" s="19" t="str">
        <f t="shared" si="54"/>
        <v/>
      </c>
    </row>
    <row r="408" spans="1:6">
      <c r="A408" s="19" t="str">
        <f t="shared" si="53"/>
        <v>40</v>
      </c>
      <c r="B408" s="8">
        <v>401</v>
      </c>
      <c r="C408" s="19" t="s">
        <v>168</v>
      </c>
      <c r="D408" s="19">
        <f t="shared" si="51"/>
        <v>0</v>
      </c>
      <c r="E408" s="19">
        <f t="shared" si="52"/>
        <v>0</v>
      </c>
      <c r="F408" s="19" t="str">
        <f t="shared" si="54"/>
        <v/>
      </c>
    </row>
    <row r="409" spans="1:6">
      <c r="A409" s="19" t="str">
        <f t="shared" si="53"/>
        <v>401</v>
      </c>
      <c r="B409" s="8">
        <v>4010</v>
      </c>
      <c r="C409" s="19" t="s">
        <v>169</v>
      </c>
      <c r="D409" s="19">
        <f t="shared" si="51"/>
        <v>0</v>
      </c>
      <c r="E409" s="19">
        <f t="shared" si="52"/>
        <v>0</v>
      </c>
      <c r="F409" s="19" t="str">
        <f t="shared" si="54"/>
        <v/>
      </c>
    </row>
    <row r="410" spans="1:6">
      <c r="A410" s="19" t="str">
        <f t="shared" si="53"/>
        <v>401</v>
      </c>
      <c r="B410" s="8">
        <v>4011</v>
      </c>
      <c r="C410" s="19" t="s">
        <v>170</v>
      </c>
      <c r="D410" s="19">
        <f t="shared" si="51"/>
        <v>0</v>
      </c>
      <c r="E410" s="19">
        <f t="shared" si="52"/>
        <v>0</v>
      </c>
      <c r="F410" s="19" t="str">
        <f t="shared" si="54"/>
        <v/>
      </c>
    </row>
    <row r="411" spans="1:6">
      <c r="A411" s="19" t="str">
        <f t="shared" si="53"/>
        <v>401</v>
      </c>
      <c r="B411" s="8">
        <v>4019</v>
      </c>
      <c r="C411" s="19" t="s">
        <v>171</v>
      </c>
      <c r="D411" s="19">
        <f t="shared" si="51"/>
        <v>0</v>
      </c>
      <c r="E411" s="19">
        <f t="shared" si="52"/>
        <v>0</v>
      </c>
      <c r="F411" s="19" t="str">
        <f t="shared" si="54"/>
        <v/>
      </c>
    </row>
    <row r="412" spans="1:6">
      <c r="A412" s="19" t="str">
        <f t="shared" si="53"/>
        <v>40</v>
      </c>
      <c r="B412" s="8">
        <v>402</v>
      </c>
      <c r="C412" s="19" t="s">
        <v>746</v>
      </c>
      <c r="D412" s="19">
        <f t="shared" si="51"/>
        <v>0</v>
      </c>
      <c r="E412" s="19">
        <f t="shared" si="52"/>
        <v>0</v>
      </c>
      <c r="F412" s="19" t="str">
        <f t="shared" si="54"/>
        <v/>
      </c>
    </row>
    <row r="413" spans="1:6">
      <c r="A413" s="19" t="str">
        <f t="shared" si="53"/>
        <v>402</v>
      </c>
      <c r="B413" s="8">
        <v>4021</v>
      </c>
      <c r="C413" s="19" t="s">
        <v>747</v>
      </c>
      <c r="D413" s="19">
        <f t="shared" si="51"/>
        <v>0</v>
      </c>
      <c r="E413" s="19">
        <f t="shared" si="52"/>
        <v>0</v>
      </c>
      <c r="F413" s="19" t="str">
        <f t="shared" si="54"/>
        <v/>
      </c>
    </row>
    <row r="414" spans="1:6">
      <c r="A414" s="19" t="str">
        <f t="shared" si="53"/>
        <v>402</v>
      </c>
      <c r="B414" s="8">
        <v>4022</v>
      </c>
      <c r="C414" s="19" t="s">
        <v>842</v>
      </c>
      <c r="D414" s="19">
        <f t="shared" si="51"/>
        <v>0</v>
      </c>
      <c r="E414" s="19">
        <f t="shared" si="52"/>
        <v>0</v>
      </c>
      <c r="F414" s="19" t="str">
        <f t="shared" si="54"/>
        <v/>
      </c>
    </row>
    <row r="415" spans="1:6">
      <c r="A415" s="19" t="str">
        <f t="shared" si="53"/>
        <v>402</v>
      </c>
      <c r="B415" s="8">
        <v>4023</v>
      </c>
      <c r="C415" s="19" t="s">
        <v>748</v>
      </c>
      <c r="D415" s="19">
        <f t="shared" si="51"/>
        <v>0</v>
      </c>
      <c r="E415" s="19">
        <f t="shared" si="52"/>
        <v>0</v>
      </c>
      <c r="F415" s="19" t="str">
        <f t="shared" si="54"/>
        <v/>
      </c>
    </row>
    <row r="416" spans="1:6">
      <c r="A416" s="19" t="str">
        <f t="shared" si="53"/>
        <v>402</v>
      </c>
      <c r="B416" s="8">
        <v>4024</v>
      </c>
      <c r="C416" s="19" t="s">
        <v>749</v>
      </c>
      <c r="D416" s="19">
        <f t="shared" si="51"/>
        <v>0</v>
      </c>
      <c r="E416" s="19">
        <f t="shared" si="52"/>
        <v>0</v>
      </c>
      <c r="F416" s="19" t="str">
        <f t="shared" si="54"/>
        <v/>
      </c>
    </row>
    <row r="417" spans="1:6">
      <c r="A417" s="19" t="str">
        <f t="shared" si="53"/>
        <v>402</v>
      </c>
      <c r="B417" s="8">
        <v>4025</v>
      </c>
      <c r="C417" s="19" t="s">
        <v>750</v>
      </c>
      <c r="D417" s="19">
        <f t="shared" si="51"/>
        <v>0</v>
      </c>
      <c r="E417" s="19">
        <f t="shared" si="52"/>
        <v>0</v>
      </c>
      <c r="F417" s="19" t="str">
        <f t="shared" si="54"/>
        <v/>
      </c>
    </row>
    <row r="418" spans="1:6">
      <c r="A418" s="19" t="str">
        <f t="shared" si="53"/>
        <v>402</v>
      </c>
      <c r="B418" s="8">
        <v>4029</v>
      </c>
      <c r="C418" s="19" t="s">
        <v>751</v>
      </c>
      <c r="D418" s="19">
        <f t="shared" ref="D418" si="55">IF(LEN(B418)&lt;4,SUMIF(SgNr,$B418,SgAnfBestand),SUMIF(DeKontoNr,B418,DeAnfBestand))</f>
        <v>0</v>
      </c>
      <c r="E418" s="19">
        <f t="shared" ref="E418" si="56">IF(LEN(B418)&lt;4,SUMIF(SgNr,$B418,SgEndBestand),IF(B418&lt;3000,D418+SUMIF(DeKontoNr,B418,DeBuchBetrag),SUMIF(DeKontoNr,B418,DeBuchBetrag)))</f>
        <v>0</v>
      </c>
      <c r="F418" s="19" t="str">
        <f t="shared" ref="F418" si="57">IF(OR(B418=1,B418=3,B418=5,B418=7,B418=9000),E418-D418,IF(OR(B418=2,B418=4,B418=6,B418=8,B418=9001),-(E418-D418),""))</f>
        <v/>
      </c>
    </row>
    <row r="419" spans="1:6">
      <c r="A419" s="19" t="str">
        <f t="shared" si="53"/>
        <v>40</v>
      </c>
      <c r="B419" s="8">
        <v>403</v>
      </c>
      <c r="C419" s="19" t="s">
        <v>172</v>
      </c>
      <c r="D419" s="19">
        <f t="shared" si="51"/>
        <v>0</v>
      </c>
      <c r="E419" s="19">
        <f t="shared" si="52"/>
        <v>0</v>
      </c>
      <c r="F419" s="19" t="str">
        <f t="shared" si="54"/>
        <v/>
      </c>
    </row>
    <row r="420" spans="1:6">
      <c r="A420" s="19" t="str">
        <f t="shared" si="53"/>
        <v>403</v>
      </c>
      <c r="B420" s="8">
        <v>4032</v>
      </c>
      <c r="C420" s="19" t="s">
        <v>173</v>
      </c>
      <c r="D420" s="19">
        <f t="shared" si="51"/>
        <v>0</v>
      </c>
      <c r="E420" s="19">
        <f t="shared" si="52"/>
        <v>0</v>
      </c>
      <c r="F420" s="19" t="str">
        <f t="shared" si="54"/>
        <v/>
      </c>
    </row>
    <row r="421" spans="1:6">
      <c r="A421" s="19" t="str">
        <f t="shared" si="53"/>
        <v>403</v>
      </c>
      <c r="B421" s="8">
        <v>4033</v>
      </c>
      <c r="C421" s="19" t="s">
        <v>174</v>
      </c>
      <c r="D421" s="19">
        <f t="shared" si="51"/>
        <v>0</v>
      </c>
      <c r="E421" s="19">
        <f t="shared" si="52"/>
        <v>0</v>
      </c>
      <c r="F421" s="19" t="str">
        <f t="shared" si="54"/>
        <v/>
      </c>
    </row>
    <row r="422" spans="1:6">
      <c r="A422" s="19" t="str">
        <f t="shared" si="53"/>
        <v>403</v>
      </c>
      <c r="B422" s="8">
        <v>4034</v>
      </c>
      <c r="C422" s="19" t="s">
        <v>752</v>
      </c>
      <c r="D422" s="19">
        <f t="shared" ref="D422" si="58">IF(LEN(B422)&lt;4,SUMIF(SgNr,$B422,SgAnfBestand),SUMIF(DeKontoNr,B422,DeAnfBestand))</f>
        <v>0</v>
      </c>
      <c r="E422" s="19">
        <f t="shared" ref="E422" si="59">IF(LEN(B422)&lt;4,SUMIF(SgNr,$B422,SgEndBestand),IF(B422&lt;3000,D422+SUMIF(DeKontoNr,B422,DeBuchBetrag),SUMIF(DeKontoNr,B422,DeBuchBetrag)))</f>
        <v>0</v>
      </c>
      <c r="F422" s="19" t="str">
        <f t="shared" ref="F422" si="60">IF(OR(B422=1,B422=3,B422=5,B422=7,B422=9000),E422-D422,IF(OR(B422=2,B422=4,B422=6,B422=8,B422=9001),-(E422-D422),""))</f>
        <v/>
      </c>
    </row>
    <row r="423" spans="1:6">
      <c r="A423" s="19" t="str">
        <f t="shared" si="53"/>
        <v>403</v>
      </c>
      <c r="B423" s="8">
        <v>4039</v>
      </c>
      <c r="C423" s="19" t="s">
        <v>175</v>
      </c>
      <c r="D423" s="19">
        <f t="shared" si="51"/>
        <v>0</v>
      </c>
      <c r="E423" s="19">
        <f t="shared" si="52"/>
        <v>0</v>
      </c>
      <c r="F423" s="19" t="str">
        <f t="shared" si="54"/>
        <v/>
      </c>
    </row>
    <row r="424" spans="1:6">
      <c r="A424" s="19" t="str">
        <f t="shared" si="53"/>
        <v>4</v>
      </c>
      <c r="B424" s="8">
        <v>41</v>
      </c>
      <c r="C424" s="19" t="s">
        <v>176</v>
      </c>
      <c r="D424" s="19">
        <f t="shared" si="51"/>
        <v>0</v>
      </c>
      <c r="E424" s="19">
        <f t="shared" si="52"/>
        <v>0</v>
      </c>
      <c r="F424" s="19" t="str">
        <f t="shared" si="54"/>
        <v/>
      </c>
    </row>
    <row r="425" spans="1:6">
      <c r="A425" s="19" t="str">
        <f t="shared" si="53"/>
        <v>41</v>
      </c>
      <c r="B425" s="8">
        <v>410</v>
      </c>
      <c r="C425" s="19" t="s">
        <v>177</v>
      </c>
      <c r="D425" s="19">
        <f t="shared" si="51"/>
        <v>0</v>
      </c>
      <c r="E425" s="19">
        <f t="shared" si="52"/>
        <v>0</v>
      </c>
      <c r="F425" s="19" t="str">
        <f t="shared" si="54"/>
        <v/>
      </c>
    </row>
    <row r="426" spans="1:6">
      <c r="A426" s="19" t="str">
        <f t="shared" si="53"/>
        <v>410</v>
      </c>
      <c r="B426" s="8">
        <v>4100</v>
      </c>
      <c r="C426" s="19" t="s">
        <v>177</v>
      </c>
      <c r="D426" s="19">
        <f t="shared" si="51"/>
        <v>0</v>
      </c>
      <c r="E426" s="19">
        <f t="shared" si="52"/>
        <v>0</v>
      </c>
      <c r="F426" s="19" t="str">
        <f t="shared" si="54"/>
        <v/>
      </c>
    </row>
    <row r="427" spans="1:6">
      <c r="A427" s="19" t="str">
        <f t="shared" si="53"/>
        <v>41</v>
      </c>
      <c r="B427" s="8">
        <v>412</v>
      </c>
      <c r="C427" s="19" t="s">
        <v>178</v>
      </c>
      <c r="D427" s="19">
        <f t="shared" si="51"/>
        <v>0</v>
      </c>
      <c r="E427" s="19">
        <f t="shared" si="52"/>
        <v>0</v>
      </c>
      <c r="F427" s="19" t="str">
        <f t="shared" si="54"/>
        <v/>
      </c>
    </row>
    <row r="428" spans="1:6">
      <c r="A428" s="19" t="str">
        <f t="shared" si="53"/>
        <v>412</v>
      </c>
      <c r="B428" s="8">
        <v>4120</v>
      </c>
      <c r="C428" s="19" t="s">
        <v>178</v>
      </c>
      <c r="D428" s="19">
        <f t="shared" si="51"/>
        <v>0</v>
      </c>
      <c r="E428" s="19">
        <f t="shared" si="52"/>
        <v>0</v>
      </c>
      <c r="F428" s="19" t="str">
        <f t="shared" si="54"/>
        <v/>
      </c>
    </row>
    <row r="429" spans="1:6">
      <c r="A429" s="19" t="str">
        <f t="shared" si="53"/>
        <v>4</v>
      </c>
      <c r="B429" s="8">
        <v>42</v>
      </c>
      <c r="C429" s="19" t="s">
        <v>179</v>
      </c>
      <c r="D429" s="19">
        <f t="shared" si="51"/>
        <v>0</v>
      </c>
      <c r="E429" s="19">
        <f t="shared" si="52"/>
        <v>0</v>
      </c>
      <c r="F429" s="19" t="str">
        <f t="shared" si="54"/>
        <v/>
      </c>
    </row>
    <row r="430" spans="1:6">
      <c r="A430" s="19" t="str">
        <f t="shared" si="53"/>
        <v>42</v>
      </c>
      <c r="B430" s="8">
        <v>420</v>
      </c>
      <c r="C430" s="19" t="s">
        <v>180</v>
      </c>
      <c r="D430" s="19">
        <f t="shared" si="51"/>
        <v>0</v>
      </c>
      <c r="E430" s="19">
        <f t="shared" si="52"/>
        <v>0</v>
      </c>
      <c r="F430" s="19" t="str">
        <f t="shared" si="54"/>
        <v/>
      </c>
    </row>
    <row r="431" spans="1:6">
      <c r="A431" s="19" t="str">
        <f t="shared" si="53"/>
        <v>420</v>
      </c>
      <c r="B431" s="8">
        <v>4200</v>
      </c>
      <c r="C431" s="19" t="s">
        <v>180</v>
      </c>
      <c r="D431" s="19">
        <f t="shared" si="51"/>
        <v>0</v>
      </c>
      <c r="E431" s="19">
        <f t="shared" si="52"/>
        <v>0</v>
      </c>
      <c r="F431" s="19" t="str">
        <f t="shared" si="54"/>
        <v/>
      </c>
    </row>
    <row r="432" spans="1:6">
      <c r="A432" s="19" t="str">
        <f t="shared" si="53"/>
        <v>42</v>
      </c>
      <c r="B432" s="8">
        <v>421</v>
      </c>
      <c r="C432" s="19" t="s">
        <v>181</v>
      </c>
      <c r="D432" s="19">
        <f t="shared" si="51"/>
        <v>0</v>
      </c>
      <c r="E432" s="19">
        <f t="shared" si="52"/>
        <v>0</v>
      </c>
      <c r="F432" s="19" t="str">
        <f t="shared" si="54"/>
        <v/>
      </c>
    </row>
    <row r="433" spans="1:6">
      <c r="A433" s="19" t="str">
        <f t="shared" si="53"/>
        <v>421</v>
      </c>
      <c r="B433" s="8">
        <v>4210</v>
      </c>
      <c r="C433" s="19" t="s">
        <v>181</v>
      </c>
      <c r="D433" s="19">
        <f t="shared" si="51"/>
        <v>0</v>
      </c>
      <c r="E433" s="19">
        <f t="shared" si="52"/>
        <v>0</v>
      </c>
      <c r="F433" s="19" t="str">
        <f t="shared" si="54"/>
        <v/>
      </c>
    </row>
    <row r="434" spans="1:6">
      <c r="A434" s="19" t="str">
        <f t="shared" si="53"/>
        <v>42</v>
      </c>
      <c r="B434" s="8">
        <v>422</v>
      </c>
      <c r="C434" s="19" t="s">
        <v>182</v>
      </c>
      <c r="D434" s="19">
        <f t="shared" si="51"/>
        <v>0</v>
      </c>
      <c r="E434" s="19">
        <f t="shared" si="52"/>
        <v>0</v>
      </c>
      <c r="F434" s="19" t="str">
        <f t="shared" si="54"/>
        <v/>
      </c>
    </row>
    <row r="435" spans="1:6">
      <c r="A435" s="19" t="str">
        <f t="shared" si="53"/>
        <v>422</v>
      </c>
      <c r="B435" s="8">
        <v>4220</v>
      </c>
      <c r="C435" s="19" t="s">
        <v>183</v>
      </c>
      <c r="D435" s="19">
        <f t="shared" si="51"/>
        <v>0</v>
      </c>
      <c r="E435" s="19">
        <f t="shared" si="52"/>
        <v>0</v>
      </c>
      <c r="F435" s="19" t="str">
        <f t="shared" si="54"/>
        <v/>
      </c>
    </row>
    <row r="436" spans="1:6">
      <c r="A436" s="19" t="str">
        <f t="shared" si="53"/>
        <v>422</v>
      </c>
      <c r="B436" s="8">
        <v>4221</v>
      </c>
      <c r="C436" s="19" t="s">
        <v>184</v>
      </c>
      <c r="D436" s="19">
        <f t="shared" si="51"/>
        <v>0</v>
      </c>
      <c r="E436" s="19">
        <f t="shared" si="52"/>
        <v>0</v>
      </c>
      <c r="F436" s="19" t="str">
        <f t="shared" si="54"/>
        <v/>
      </c>
    </row>
    <row r="437" spans="1:6">
      <c r="A437" s="19" t="str">
        <f t="shared" si="53"/>
        <v>42</v>
      </c>
      <c r="B437" s="8">
        <v>423</v>
      </c>
      <c r="C437" s="19" t="s">
        <v>185</v>
      </c>
      <c r="D437" s="19">
        <f t="shared" si="51"/>
        <v>0</v>
      </c>
      <c r="E437" s="19">
        <f t="shared" si="52"/>
        <v>0</v>
      </c>
      <c r="F437" s="19" t="str">
        <f t="shared" si="54"/>
        <v/>
      </c>
    </row>
    <row r="438" spans="1:6">
      <c r="A438" s="19" t="str">
        <f t="shared" si="53"/>
        <v>423</v>
      </c>
      <c r="B438" s="8">
        <v>4230</v>
      </c>
      <c r="C438" s="19" t="s">
        <v>186</v>
      </c>
      <c r="D438" s="19">
        <f t="shared" si="51"/>
        <v>0</v>
      </c>
      <c r="E438" s="19">
        <f t="shared" si="52"/>
        <v>0</v>
      </c>
      <c r="F438" s="19" t="str">
        <f t="shared" si="54"/>
        <v/>
      </c>
    </row>
    <row r="439" spans="1:6">
      <c r="A439" s="19" t="str">
        <f t="shared" si="53"/>
        <v>423</v>
      </c>
      <c r="B439" s="8">
        <v>4231</v>
      </c>
      <c r="C439" s="19" t="s">
        <v>187</v>
      </c>
      <c r="D439" s="19">
        <f t="shared" si="51"/>
        <v>0</v>
      </c>
      <c r="E439" s="19">
        <f t="shared" si="52"/>
        <v>0</v>
      </c>
      <c r="F439" s="19" t="str">
        <f t="shared" si="54"/>
        <v/>
      </c>
    </row>
    <row r="440" spans="1:6">
      <c r="A440" s="19" t="str">
        <f t="shared" si="53"/>
        <v>42</v>
      </c>
      <c r="B440" s="8">
        <v>424</v>
      </c>
      <c r="C440" s="19" t="s">
        <v>188</v>
      </c>
      <c r="D440" s="19">
        <f t="shared" si="51"/>
        <v>0</v>
      </c>
      <c r="E440" s="19">
        <f t="shared" si="52"/>
        <v>0</v>
      </c>
      <c r="F440" s="19" t="str">
        <f t="shared" si="54"/>
        <v/>
      </c>
    </row>
    <row r="441" spans="1:6">
      <c r="A441" s="19" t="str">
        <f t="shared" si="53"/>
        <v>424</v>
      </c>
      <c r="B441" s="8">
        <v>4240</v>
      </c>
      <c r="C441" s="19" t="s">
        <v>188</v>
      </c>
      <c r="D441" s="19">
        <f t="shared" si="51"/>
        <v>0</v>
      </c>
      <c r="E441" s="19">
        <f t="shared" si="52"/>
        <v>0</v>
      </c>
      <c r="F441" s="19" t="str">
        <f t="shared" si="54"/>
        <v/>
      </c>
    </row>
    <row r="442" spans="1:6">
      <c r="A442" s="19" t="str">
        <f t="shared" si="53"/>
        <v>42</v>
      </c>
      <c r="B442" s="8">
        <v>425</v>
      </c>
      <c r="C442" s="19" t="s">
        <v>189</v>
      </c>
      <c r="D442" s="19">
        <f t="shared" si="51"/>
        <v>0</v>
      </c>
      <c r="E442" s="19">
        <f t="shared" si="52"/>
        <v>0</v>
      </c>
      <c r="F442" s="19" t="str">
        <f t="shared" si="54"/>
        <v/>
      </c>
    </row>
    <row r="443" spans="1:6">
      <c r="A443" s="19" t="str">
        <f t="shared" si="53"/>
        <v>425</v>
      </c>
      <c r="B443" s="8">
        <v>4250</v>
      </c>
      <c r="C443" s="19" t="s">
        <v>190</v>
      </c>
      <c r="D443" s="19">
        <f t="shared" si="51"/>
        <v>0</v>
      </c>
      <c r="E443" s="19">
        <f t="shared" si="52"/>
        <v>0</v>
      </c>
      <c r="F443" s="19" t="str">
        <f t="shared" si="54"/>
        <v/>
      </c>
    </row>
    <row r="444" spans="1:6">
      <c r="A444" s="19" t="str">
        <f t="shared" si="53"/>
        <v>42</v>
      </c>
      <c r="B444" s="8">
        <v>426</v>
      </c>
      <c r="C444" s="19" t="s">
        <v>191</v>
      </c>
      <c r="D444" s="19">
        <f t="shared" si="51"/>
        <v>0</v>
      </c>
      <c r="E444" s="19">
        <f t="shared" si="52"/>
        <v>0</v>
      </c>
      <c r="F444" s="19" t="str">
        <f t="shared" si="54"/>
        <v/>
      </c>
    </row>
    <row r="445" spans="1:6">
      <c r="A445" s="19" t="str">
        <f t="shared" si="53"/>
        <v>426</v>
      </c>
      <c r="B445" s="8">
        <v>4260</v>
      </c>
      <c r="C445" s="19" t="s">
        <v>753</v>
      </c>
      <c r="D445" s="19">
        <f t="shared" si="51"/>
        <v>0</v>
      </c>
      <c r="E445" s="19">
        <f t="shared" si="52"/>
        <v>0</v>
      </c>
      <c r="F445" s="19" t="str">
        <f t="shared" si="54"/>
        <v/>
      </c>
    </row>
    <row r="446" spans="1:6">
      <c r="A446" s="19" t="str">
        <f t="shared" si="53"/>
        <v>42</v>
      </c>
      <c r="B446" s="8">
        <v>427</v>
      </c>
      <c r="C446" s="19" t="s">
        <v>192</v>
      </c>
      <c r="D446" s="19">
        <f t="shared" si="51"/>
        <v>0</v>
      </c>
      <c r="E446" s="19">
        <f t="shared" si="52"/>
        <v>0</v>
      </c>
      <c r="F446" s="19" t="str">
        <f t="shared" si="54"/>
        <v/>
      </c>
    </row>
    <row r="447" spans="1:6">
      <c r="A447" s="19" t="str">
        <f t="shared" si="53"/>
        <v>427</v>
      </c>
      <c r="B447" s="8">
        <v>4270</v>
      </c>
      <c r="C447" s="19" t="s">
        <v>192</v>
      </c>
      <c r="D447" s="19">
        <f t="shared" si="51"/>
        <v>0</v>
      </c>
      <c r="E447" s="19">
        <f t="shared" si="52"/>
        <v>0</v>
      </c>
      <c r="F447" s="19" t="str">
        <f t="shared" si="54"/>
        <v/>
      </c>
    </row>
    <row r="448" spans="1:6">
      <c r="A448" s="19" t="str">
        <f t="shared" si="53"/>
        <v>42</v>
      </c>
      <c r="B448" s="8">
        <v>429</v>
      </c>
      <c r="C448" s="19" t="s">
        <v>193</v>
      </c>
      <c r="D448" s="19">
        <f t="shared" si="51"/>
        <v>0</v>
      </c>
      <c r="E448" s="19">
        <f t="shared" si="52"/>
        <v>0</v>
      </c>
      <c r="F448" s="19" t="str">
        <f t="shared" si="54"/>
        <v/>
      </c>
    </row>
    <row r="449" spans="1:6">
      <c r="A449" s="19" t="str">
        <f t="shared" si="53"/>
        <v>429</v>
      </c>
      <c r="B449" s="8">
        <v>4290</v>
      </c>
      <c r="C449" s="19" t="s">
        <v>193</v>
      </c>
      <c r="D449" s="19">
        <f t="shared" si="51"/>
        <v>0</v>
      </c>
      <c r="E449" s="19">
        <f t="shared" si="52"/>
        <v>0</v>
      </c>
      <c r="F449" s="19" t="str">
        <f t="shared" si="54"/>
        <v/>
      </c>
    </row>
    <row r="450" spans="1:6">
      <c r="A450" s="19" t="str">
        <f t="shared" si="53"/>
        <v>4</v>
      </c>
      <c r="B450" s="8">
        <v>43</v>
      </c>
      <c r="C450" s="19" t="s">
        <v>194</v>
      </c>
      <c r="D450" s="19">
        <f t="shared" si="51"/>
        <v>0</v>
      </c>
      <c r="E450" s="19">
        <f t="shared" si="52"/>
        <v>0</v>
      </c>
      <c r="F450" s="19" t="str">
        <f t="shared" si="54"/>
        <v/>
      </c>
    </row>
    <row r="451" spans="1:6">
      <c r="A451" s="19" t="str">
        <f t="shared" si="53"/>
        <v>43</v>
      </c>
      <c r="B451" s="8">
        <v>430</v>
      </c>
      <c r="C451" s="19" t="s">
        <v>195</v>
      </c>
      <c r="D451" s="19">
        <f t="shared" si="51"/>
        <v>0</v>
      </c>
      <c r="E451" s="19">
        <f t="shared" si="52"/>
        <v>0</v>
      </c>
      <c r="F451" s="19" t="str">
        <f t="shared" si="54"/>
        <v/>
      </c>
    </row>
    <row r="452" spans="1:6">
      <c r="A452" s="19" t="str">
        <f t="shared" si="53"/>
        <v>430</v>
      </c>
      <c r="B452" s="8">
        <v>4300</v>
      </c>
      <c r="C452" s="19" t="s">
        <v>47</v>
      </c>
      <c r="D452" s="19">
        <f t="shared" si="51"/>
        <v>0</v>
      </c>
      <c r="E452" s="19">
        <f t="shared" si="52"/>
        <v>0</v>
      </c>
      <c r="F452" s="19" t="str">
        <f t="shared" si="54"/>
        <v/>
      </c>
    </row>
    <row r="453" spans="1:6">
      <c r="A453" s="19" t="str">
        <f t="shared" si="53"/>
        <v>430</v>
      </c>
      <c r="B453" s="8">
        <v>4301</v>
      </c>
      <c r="C453" s="19" t="s">
        <v>196</v>
      </c>
      <c r="D453" s="19">
        <f t="shared" si="51"/>
        <v>0</v>
      </c>
      <c r="E453" s="19">
        <f t="shared" si="52"/>
        <v>0</v>
      </c>
      <c r="F453" s="19" t="str">
        <f t="shared" si="54"/>
        <v/>
      </c>
    </row>
    <row r="454" spans="1:6">
      <c r="A454" s="19" t="str">
        <f t="shared" si="53"/>
        <v>430</v>
      </c>
      <c r="B454" s="8">
        <v>4309</v>
      </c>
      <c r="C454" s="19" t="s">
        <v>197</v>
      </c>
      <c r="D454" s="19">
        <f t="shared" si="51"/>
        <v>0</v>
      </c>
      <c r="E454" s="19">
        <f t="shared" si="52"/>
        <v>0</v>
      </c>
      <c r="F454" s="19" t="str">
        <f t="shared" si="54"/>
        <v/>
      </c>
    </row>
    <row r="455" spans="1:6">
      <c r="A455" s="19" t="str">
        <f t="shared" si="53"/>
        <v>43</v>
      </c>
      <c r="B455" s="8">
        <v>431</v>
      </c>
      <c r="C455" s="19" t="s">
        <v>198</v>
      </c>
      <c r="D455" s="19">
        <f t="shared" si="51"/>
        <v>0</v>
      </c>
      <c r="E455" s="19">
        <f t="shared" si="52"/>
        <v>0</v>
      </c>
      <c r="F455" s="19" t="str">
        <f t="shared" si="54"/>
        <v/>
      </c>
    </row>
    <row r="456" spans="1:6">
      <c r="A456" s="19" t="str">
        <f t="shared" si="53"/>
        <v>431</v>
      </c>
      <c r="B456" s="8">
        <v>4310</v>
      </c>
      <c r="C456" s="19" t="s">
        <v>199</v>
      </c>
      <c r="D456" s="19">
        <f t="shared" si="51"/>
        <v>0</v>
      </c>
      <c r="E456" s="19">
        <f t="shared" si="52"/>
        <v>0</v>
      </c>
      <c r="F456" s="19" t="str">
        <f t="shared" si="54"/>
        <v/>
      </c>
    </row>
    <row r="457" spans="1:6">
      <c r="A457" s="19" t="str">
        <f t="shared" si="53"/>
        <v>431</v>
      </c>
      <c r="B457" s="8">
        <v>4311</v>
      </c>
      <c r="C457" s="19" t="s">
        <v>200</v>
      </c>
      <c r="D457" s="19">
        <f t="shared" ref="D457:D524" si="61">IF(LEN(B457)&lt;4,SUMIF(SgNr,$B457,SgAnfBestand),SUMIF(DeKontoNr,B457,DeAnfBestand))</f>
        <v>0</v>
      </c>
      <c r="E457" s="19">
        <f t="shared" ref="E457:E524" si="62">IF(LEN(B457)&lt;4,SUMIF(SgNr,$B457,SgEndBestand),IF(B457&lt;3000,D457+SUMIF(DeKontoNr,B457,DeBuchBetrag),SUMIF(DeKontoNr,B457,DeBuchBetrag)))</f>
        <v>0</v>
      </c>
      <c r="F457" s="19" t="str">
        <f t="shared" si="54"/>
        <v/>
      </c>
    </row>
    <row r="458" spans="1:6">
      <c r="A458" s="19" t="str">
        <f t="shared" ref="A458:A526" si="63">IF(LEN($B458)=4,LEFT($B458,3),IF(LEN($B458)=3,LEFT($B458,2),IF(LEN($B458)=2,LEFT($B458,1),"")))</f>
        <v>431</v>
      </c>
      <c r="B458" s="8">
        <v>4312</v>
      </c>
      <c r="C458" s="19" t="s">
        <v>201</v>
      </c>
      <c r="D458" s="19">
        <f t="shared" si="61"/>
        <v>0</v>
      </c>
      <c r="E458" s="19">
        <f t="shared" si="62"/>
        <v>0</v>
      </c>
      <c r="F458" s="19" t="str">
        <f t="shared" ref="F458:F526" si="64">IF(OR(B458=1,B458=3,B458=5,B458=7,B458=9000),E458-D458,IF(OR(B458=2,B458=4,B458=6,B458=8,B458=9001),-(E458-D458),""))</f>
        <v/>
      </c>
    </row>
    <row r="459" spans="1:6">
      <c r="A459" s="19" t="str">
        <f t="shared" si="63"/>
        <v>43</v>
      </c>
      <c r="B459" s="8">
        <v>432</v>
      </c>
      <c r="C459" s="19" t="s">
        <v>202</v>
      </c>
      <c r="D459" s="19">
        <f t="shared" si="61"/>
        <v>0</v>
      </c>
      <c r="E459" s="19">
        <f t="shared" si="62"/>
        <v>0</v>
      </c>
      <c r="F459" s="19" t="str">
        <f t="shared" si="64"/>
        <v/>
      </c>
    </row>
    <row r="460" spans="1:6">
      <c r="A460" s="19" t="str">
        <f t="shared" si="63"/>
        <v>432</v>
      </c>
      <c r="B460" s="8">
        <v>4320</v>
      </c>
      <c r="C460" s="19" t="s">
        <v>203</v>
      </c>
      <c r="D460" s="19">
        <f t="shared" si="61"/>
        <v>0</v>
      </c>
      <c r="E460" s="19">
        <f t="shared" si="62"/>
        <v>0</v>
      </c>
      <c r="F460" s="19" t="str">
        <f t="shared" si="64"/>
        <v/>
      </c>
    </row>
    <row r="461" spans="1:6">
      <c r="A461" s="19" t="str">
        <f t="shared" si="63"/>
        <v>432</v>
      </c>
      <c r="B461" s="8">
        <v>4321</v>
      </c>
      <c r="C461" s="19" t="s">
        <v>204</v>
      </c>
      <c r="D461" s="19">
        <f t="shared" si="61"/>
        <v>0</v>
      </c>
      <c r="E461" s="19">
        <f t="shared" si="62"/>
        <v>0</v>
      </c>
      <c r="F461" s="19" t="str">
        <f t="shared" si="64"/>
        <v/>
      </c>
    </row>
    <row r="462" spans="1:6">
      <c r="A462" s="19" t="str">
        <f t="shared" si="63"/>
        <v>432</v>
      </c>
      <c r="B462" s="8">
        <v>4329</v>
      </c>
      <c r="C462" s="19" t="s">
        <v>205</v>
      </c>
      <c r="D462" s="19">
        <f t="shared" si="61"/>
        <v>0</v>
      </c>
      <c r="E462" s="19">
        <f t="shared" si="62"/>
        <v>0</v>
      </c>
      <c r="F462" s="19" t="str">
        <f t="shared" si="64"/>
        <v/>
      </c>
    </row>
    <row r="463" spans="1:6">
      <c r="A463" s="19" t="str">
        <f t="shared" si="63"/>
        <v>43</v>
      </c>
      <c r="B463" s="8">
        <v>439</v>
      </c>
      <c r="C463" s="19" t="s">
        <v>206</v>
      </c>
      <c r="D463" s="19">
        <f t="shared" si="61"/>
        <v>0</v>
      </c>
      <c r="E463" s="19">
        <f t="shared" si="62"/>
        <v>0</v>
      </c>
      <c r="F463" s="19" t="str">
        <f t="shared" si="64"/>
        <v/>
      </c>
    </row>
    <row r="464" spans="1:6">
      <c r="A464" s="19" t="str">
        <f t="shared" si="63"/>
        <v>439</v>
      </c>
      <c r="B464" s="8">
        <v>4390</v>
      </c>
      <c r="C464" s="19" t="s">
        <v>206</v>
      </c>
      <c r="D464" s="19">
        <f t="shared" si="61"/>
        <v>0</v>
      </c>
      <c r="E464" s="19">
        <f t="shared" si="62"/>
        <v>0</v>
      </c>
      <c r="F464" s="19" t="str">
        <f t="shared" si="64"/>
        <v/>
      </c>
    </row>
    <row r="465" spans="1:6">
      <c r="A465" s="19" t="str">
        <f t="shared" si="63"/>
        <v>439</v>
      </c>
      <c r="B465" s="8">
        <v>4391</v>
      </c>
      <c r="C465" s="19" t="s">
        <v>757</v>
      </c>
      <c r="D465" s="19">
        <f t="shared" ref="D465" si="65">IF(LEN(B465)&lt;4,SUMIF(SgNr,$B465,SgAnfBestand),SUMIF(DeKontoNr,B465,DeAnfBestand))</f>
        <v>0</v>
      </c>
      <c r="E465" s="19">
        <f t="shared" ref="E465" si="66">IF(LEN(B465)&lt;4,SUMIF(SgNr,$B465,SgEndBestand),IF(B465&lt;3000,D465+SUMIF(DeKontoNr,B465,DeBuchBetrag),SUMIF(DeKontoNr,B465,DeBuchBetrag)))</f>
        <v>0</v>
      </c>
      <c r="F465" s="19" t="str">
        <f t="shared" ref="F465" si="67">IF(OR(B465=1,B465=3,B465=5,B465=7,B465=9000),E465-D465,IF(OR(B465=2,B465=4,B465=6,B465=8,B465=9001),-(E465-D465),""))</f>
        <v/>
      </c>
    </row>
    <row r="466" spans="1:6">
      <c r="A466" s="19" t="str">
        <f t="shared" si="63"/>
        <v>4</v>
      </c>
      <c r="B466" s="8">
        <v>44</v>
      </c>
      <c r="C466" s="19" t="s">
        <v>207</v>
      </c>
      <c r="D466" s="19">
        <f t="shared" si="61"/>
        <v>0</v>
      </c>
      <c r="E466" s="19">
        <f t="shared" si="62"/>
        <v>0</v>
      </c>
      <c r="F466" s="19" t="str">
        <f t="shared" si="64"/>
        <v/>
      </c>
    </row>
    <row r="467" spans="1:6">
      <c r="A467" s="19" t="str">
        <f t="shared" si="63"/>
        <v>44</v>
      </c>
      <c r="B467" s="8">
        <v>440</v>
      </c>
      <c r="C467" s="19" t="s">
        <v>208</v>
      </c>
      <c r="D467" s="19">
        <f t="shared" si="61"/>
        <v>0</v>
      </c>
      <c r="E467" s="19">
        <f t="shared" si="62"/>
        <v>0</v>
      </c>
      <c r="F467" s="19" t="str">
        <f t="shared" si="64"/>
        <v/>
      </c>
    </row>
    <row r="468" spans="1:6">
      <c r="A468" s="19" t="str">
        <f t="shared" si="63"/>
        <v>440</v>
      </c>
      <c r="B468" s="8">
        <v>4400</v>
      </c>
      <c r="C468" s="19" t="s">
        <v>209</v>
      </c>
      <c r="D468" s="19">
        <f t="shared" si="61"/>
        <v>0</v>
      </c>
      <c r="E468" s="19">
        <f t="shared" si="62"/>
        <v>0</v>
      </c>
      <c r="F468" s="19" t="str">
        <f t="shared" si="64"/>
        <v/>
      </c>
    </row>
    <row r="469" spans="1:6">
      <c r="A469" s="19" t="str">
        <f t="shared" si="63"/>
        <v>440</v>
      </c>
      <c r="B469" s="8">
        <v>4401</v>
      </c>
      <c r="C469" s="19" t="s">
        <v>210</v>
      </c>
      <c r="D469" s="19">
        <f t="shared" si="61"/>
        <v>0</v>
      </c>
      <c r="E469" s="19">
        <f t="shared" si="62"/>
        <v>0</v>
      </c>
      <c r="F469" s="19" t="str">
        <f t="shared" si="64"/>
        <v/>
      </c>
    </row>
    <row r="470" spans="1:6">
      <c r="A470" s="19" t="str">
        <f t="shared" si="63"/>
        <v>440</v>
      </c>
      <c r="B470" s="8">
        <v>4402</v>
      </c>
      <c r="C470" s="19" t="s">
        <v>754</v>
      </c>
      <c r="D470" s="19">
        <f t="shared" si="61"/>
        <v>0</v>
      </c>
      <c r="E470" s="19">
        <f t="shared" si="62"/>
        <v>0</v>
      </c>
      <c r="F470" s="19" t="str">
        <f t="shared" si="64"/>
        <v/>
      </c>
    </row>
    <row r="471" spans="1:6">
      <c r="A471" s="19" t="str">
        <f t="shared" si="63"/>
        <v>440</v>
      </c>
      <c r="B471" s="8">
        <v>4409</v>
      </c>
      <c r="C471" s="19" t="s">
        <v>211</v>
      </c>
      <c r="D471" s="19">
        <f t="shared" si="61"/>
        <v>0</v>
      </c>
      <c r="E471" s="19">
        <f t="shared" si="62"/>
        <v>0</v>
      </c>
      <c r="F471" s="19" t="str">
        <f t="shared" si="64"/>
        <v/>
      </c>
    </row>
    <row r="472" spans="1:6">
      <c r="A472" s="19" t="str">
        <f t="shared" si="63"/>
        <v>44</v>
      </c>
      <c r="B472" s="8">
        <v>441</v>
      </c>
      <c r="C472" s="19" t="s">
        <v>212</v>
      </c>
      <c r="D472" s="19">
        <f t="shared" si="61"/>
        <v>0</v>
      </c>
      <c r="E472" s="19">
        <f t="shared" si="62"/>
        <v>0</v>
      </c>
      <c r="F472" s="19" t="str">
        <f t="shared" si="64"/>
        <v/>
      </c>
    </row>
    <row r="473" spans="1:6">
      <c r="A473" s="19" t="str">
        <f t="shared" si="63"/>
        <v>441</v>
      </c>
      <c r="B473" s="8">
        <v>4410</v>
      </c>
      <c r="C473" s="19" t="s">
        <v>213</v>
      </c>
      <c r="D473" s="19">
        <f t="shared" si="61"/>
        <v>0</v>
      </c>
      <c r="E473" s="19">
        <f t="shared" si="62"/>
        <v>0</v>
      </c>
      <c r="F473" s="19" t="str">
        <f t="shared" si="64"/>
        <v/>
      </c>
    </row>
    <row r="474" spans="1:6">
      <c r="A474" s="19" t="str">
        <f t="shared" si="63"/>
        <v>441</v>
      </c>
      <c r="B474" s="8">
        <v>4411</v>
      </c>
      <c r="C474" s="19" t="s">
        <v>688</v>
      </c>
      <c r="D474" s="19">
        <f t="shared" si="61"/>
        <v>0</v>
      </c>
      <c r="E474" s="19">
        <f t="shared" si="62"/>
        <v>0</v>
      </c>
      <c r="F474" s="19" t="str">
        <f t="shared" si="64"/>
        <v/>
      </c>
    </row>
    <row r="475" spans="1:6">
      <c r="A475" s="19" t="str">
        <f t="shared" si="63"/>
        <v>441</v>
      </c>
      <c r="B475" s="8">
        <v>4419</v>
      </c>
      <c r="C475" s="19" t="s">
        <v>214</v>
      </c>
      <c r="D475" s="19">
        <f t="shared" si="61"/>
        <v>0</v>
      </c>
      <c r="E475" s="19">
        <f t="shared" si="62"/>
        <v>0</v>
      </c>
      <c r="F475" s="19" t="str">
        <f t="shared" si="64"/>
        <v/>
      </c>
    </row>
    <row r="476" spans="1:6">
      <c r="A476" s="19" t="str">
        <f t="shared" si="63"/>
        <v>44</v>
      </c>
      <c r="B476" s="8">
        <v>442</v>
      </c>
      <c r="C476" s="19" t="s">
        <v>215</v>
      </c>
      <c r="D476" s="19">
        <f t="shared" si="61"/>
        <v>0</v>
      </c>
      <c r="E476" s="19">
        <f t="shared" si="62"/>
        <v>0</v>
      </c>
      <c r="F476" s="19" t="str">
        <f t="shared" si="64"/>
        <v/>
      </c>
    </row>
    <row r="477" spans="1:6">
      <c r="A477" s="19" t="str">
        <f t="shared" si="63"/>
        <v>442</v>
      </c>
      <c r="B477" s="8">
        <v>4420</v>
      </c>
      <c r="C477" s="19" t="s">
        <v>216</v>
      </c>
      <c r="D477" s="19">
        <f t="shared" si="61"/>
        <v>0</v>
      </c>
      <c r="E477" s="19">
        <f t="shared" si="62"/>
        <v>0</v>
      </c>
      <c r="F477" s="19" t="str">
        <f t="shared" si="64"/>
        <v/>
      </c>
    </row>
    <row r="478" spans="1:6">
      <c r="A478" s="19" t="str">
        <f t="shared" si="63"/>
        <v>442</v>
      </c>
      <c r="B478" s="8">
        <v>4429</v>
      </c>
      <c r="C478" s="19" t="s">
        <v>217</v>
      </c>
      <c r="D478" s="19">
        <f t="shared" si="61"/>
        <v>0</v>
      </c>
      <c r="E478" s="19">
        <f t="shared" si="62"/>
        <v>0</v>
      </c>
      <c r="F478" s="19" t="str">
        <f t="shared" si="64"/>
        <v/>
      </c>
    </row>
    <row r="479" spans="1:6">
      <c r="A479" s="19" t="str">
        <f t="shared" si="63"/>
        <v>44</v>
      </c>
      <c r="B479" s="8">
        <v>443</v>
      </c>
      <c r="C479" s="19" t="s">
        <v>218</v>
      </c>
      <c r="D479" s="19">
        <f t="shared" si="61"/>
        <v>0</v>
      </c>
      <c r="E479" s="19">
        <f t="shared" si="62"/>
        <v>0</v>
      </c>
      <c r="F479" s="19" t="str">
        <f t="shared" si="64"/>
        <v/>
      </c>
    </row>
    <row r="480" spans="1:6">
      <c r="A480" s="19" t="str">
        <f t="shared" si="63"/>
        <v>443</v>
      </c>
      <c r="B480" s="8">
        <v>4430</v>
      </c>
      <c r="C480" s="19" t="s">
        <v>219</v>
      </c>
      <c r="D480" s="19">
        <f t="shared" si="61"/>
        <v>0</v>
      </c>
      <c r="E480" s="19">
        <f t="shared" si="62"/>
        <v>0</v>
      </c>
      <c r="F480" s="19" t="str">
        <f t="shared" si="64"/>
        <v/>
      </c>
    </row>
    <row r="481" spans="1:6">
      <c r="A481" s="19" t="str">
        <f t="shared" si="63"/>
        <v>443</v>
      </c>
      <c r="B481" s="8">
        <v>4431</v>
      </c>
      <c r="C481" s="19" t="s">
        <v>220</v>
      </c>
      <c r="D481" s="19">
        <f t="shared" si="61"/>
        <v>0</v>
      </c>
      <c r="E481" s="19">
        <f t="shared" si="62"/>
        <v>0</v>
      </c>
      <c r="F481" s="19" t="str">
        <f t="shared" si="64"/>
        <v/>
      </c>
    </row>
    <row r="482" spans="1:6">
      <c r="A482" s="19" t="str">
        <f t="shared" si="63"/>
        <v>443</v>
      </c>
      <c r="B482" s="8">
        <v>4432</v>
      </c>
      <c r="C482" s="19" t="s">
        <v>221</v>
      </c>
      <c r="D482" s="19">
        <f t="shared" si="61"/>
        <v>0</v>
      </c>
      <c r="E482" s="19">
        <f t="shared" si="62"/>
        <v>0</v>
      </c>
      <c r="F482" s="19" t="str">
        <f t="shared" si="64"/>
        <v/>
      </c>
    </row>
    <row r="483" spans="1:6">
      <c r="A483" s="19" t="str">
        <f t="shared" si="63"/>
        <v>443</v>
      </c>
      <c r="B483" s="8">
        <v>4439</v>
      </c>
      <c r="C483" s="19" t="s">
        <v>222</v>
      </c>
      <c r="D483" s="19">
        <f t="shared" si="61"/>
        <v>0</v>
      </c>
      <c r="E483" s="19">
        <f t="shared" si="62"/>
        <v>0</v>
      </c>
      <c r="F483" s="19" t="str">
        <f t="shared" si="64"/>
        <v/>
      </c>
    </row>
    <row r="484" spans="1:6">
      <c r="A484" s="19" t="str">
        <f t="shared" si="63"/>
        <v>44</v>
      </c>
      <c r="B484" s="8">
        <v>444</v>
      </c>
      <c r="C484" s="19" t="s">
        <v>98</v>
      </c>
      <c r="D484" s="19">
        <f t="shared" si="61"/>
        <v>0</v>
      </c>
      <c r="E484" s="19">
        <f t="shared" si="62"/>
        <v>0</v>
      </c>
      <c r="F484" s="19" t="str">
        <f t="shared" si="64"/>
        <v/>
      </c>
    </row>
    <row r="485" spans="1:6">
      <c r="A485" s="19" t="str">
        <f t="shared" si="63"/>
        <v>444</v>
      </c>
      <c r="B485" s="8">
        <v>4440</v>
      </c>
      <c r="C485" s="19" t="s">
        <v>223</v>
      </c>
      <c r="D485" s="19">
        <f t="shared" si="61"/>
        <v>0</v>
      </c>
      <c r="E485" s="19">
        <f t="shared" si="62"/>
        <v>0</v>
      </c>
      <c r="F485" s="19" t="str">
        <f t="shared" si="64"/>
        <v/>
      </c>
    </row>
    <row r="486" spans="1:6">
      <c r="A486" s="19" t="str">
        <f t="shared" si="63"/>
        <v>444</v>
      </c>
      <c r="B486" s="8">
        <v>4441</v>
      </c>
      <c r="C486" s="19" t="s">
        <v>224</v>
      </c>
      <c r="D486" s="19">
        <f t="shared" si="61"/>
        <v>0</v>
      </c>
      <c r="E486" s="19">
        <f t="shared" si="62"/>
        <v>0</v>
      </c>
      <c r="F486" s="19" t="str">
        <f t="shared" si="64"/>
        <v/>
      </c>
    </row>
    <row r="487" spans="1:6">
      <c r="A487" s="19" t="str">
        <f t="shared" si="63"/>
        <v>444</v>
      </c>
      <c r="B487" s="8">
        <v>4442</v>
      </c>
      <c r="C487" s="19" t="s">
        <v>225</v>
      </c>
      <c r="D487" s="19">
        <f t="shared" si="61"/>
        <v>0</v>
      </c>
      <c r="E487" s="19">
        <f t="shared" si="62"/>
        <v>0</v>
      </c>
      <c r="F487" s="19" t="str">
        <f t="shared" si="64"/>
        <v/>
      </c>
    </row>
    <row r="488" spans="1:6">
      <c r="A488" s="19" t="str">
        <f t="shared" si="63"/>
        <v>444</v>
      </c>
      <c r="B488" s="8">
        <v>4443</v>
      </c>
      <c r="C488" s="19" t="s">
        <v>226</v>
      </c>
      <c r="D488" s="19">
        <f t="shared" si="61"/>
        <v>0</v>
      </c>
      <c r="E488" s="19">
        <f t="shared" si="62"/>
        <v>0</v>
      </c>
      <c r="F488" s="19" t="str">
        <f t="shared" si="64"/>
        <v/>
      </c>
    </row>
    <row r="489" spans="1:6">
      <c r="A489" s="19" t="str">
        <f t="shared" si="63"/>
        <v>444</v>
      </c>
      <c r="B489" s="8">
        <v>4449</v>
      </c>
      <c r="C489" s="19" t="s">
        <v>227</v>
      </c>
      <c r="D489" s="19">
        <f t="shared" si="61"/>
        <v>0</v>
      </c>
      <c r="E489" s="19">
        <f t="shared" si="62"/>
        <v>0</v>
      </c>
      <c r="F489" s="19" t="str">
        <f t="shared" si="64"/>
        <v/>
      </c>
    </row>
    <row r="490" spans="1:6">
      <c r="A490" s="19" t="str">
        <f t="shared" si="63"/>
        <v>44</v>
      </c>
      <c r="B490" s="8">
        <v>445</v>
      </c>
      <c r="C490" s="19" t="s">
        <v>228</v>
      </c>
      <c r="D490" s="19">
        <f t="shared" si="61"/>
        <v>0</v>
      </c>
      <c r="E490" s="19">
        <f t="shared" si="62"/>
        <v>0</v>
      </c>
      <c r="F490" s="19" t="str">
        <f t="shared" si="64"/>
        <v/>
      </c>
    </row>
    <row r="491" spans="1:6">
      <c r="A491" s="19" t="str">
        <f t="shared" si="63"/>
        <v>445</v>
      </c>
      <c r="B491" s="8">
        <v>4450</v>
      </c>
      <c r="C491" s="19" t="s">
        <v>229</v>
      </c>
      <c r="D491" s="19">
        <f t="shared" si="61"/>
        <v>0</v>
      </c>
      <c r="E491" s="19">
        <f t="shared" si="62"/>
        <v>0</v>
      </c>
      <c r="F491" s="19" t="str">
        <f t="shared" si="64"/>
        <v/>
      </c>
    </row>
    <row r="492" spans="1:6">
      <c r="A492" s="19" t="str">
        <f t="shared" si="63"/>
        <v>445</v>
      </c>
      <c r="B492" s="8">
        <v>4451</v>
      </c>
      <c r="C492" s="19" t="s">
        <v>755</v>
      </c>
      <c r="D492" s="19">
        <f t="shared" si="61"/>
        <v>0</v>
      </c>
      <c r="E492" s="19">
        <f t="shared" si="62"/>
        <v>0</v>
      </c>
      <c r="F492" s="19" t="str">
        <f t="shared" si="64"/>
        <v/>
      </c>
    </row>
    <row r="493" spans="1:6">
      <c r="A493" s="19" t="str">
        <f t="shared" si="63"/>
        <v>44</v>
      </c>
      <c r="B493" s="8">
        <v>446</v>
      </c>
      <c r="C493" s="19" t="s">
        <v>230</v>
      </c>
      <c r="D493" s="19">
        <f t="shared" si="61"/>
        <v>0</v>
      </c>
      <c r="E493" s="19">
        <f t="shared" si="62"/>
        <v>0</v>
      </c>
      <c r="F493" s="19" t="str">
        <f t="shared" si="64"/>
        <v/>
      </c>
    </row>
    <row r="494" spans="1:6">
      <c r="A494" s="19" t="str">
        <f t="shared" si="63"/>
        <v>446</v>
      </c>
      <c r="B494" s="8">
        <v>4460</v>
      </c>
      <c r="C494" s="19" t="s">
        <v>231</v>
      </c>
      <c r="D494" s="19">
        <f t="shared" si="61"/>
        <v>0</v>
      </c>
      <c r="E494" s="19">
        <f t="shared" si="62"/>
        <v>0</v>
      </c>
      <c r="F494" s="19" t="str">
        <f t="shared" si="64"/>
        <v/>
      </c>
    </row>
    <row r="495" spans="1:6">
      <c r="A495" s="19" t="str">
        <f t="shared" si="63"/>
        <v>446</v>
      </c>
      <c r="B495" s="8">
        <v>4461</v>
      </c>
      <c r="C495" s="19" t="s">
        <v>232</v>
      </c>
      <c r="D495" s="19">
        <f t="shared" si="61"/>
        <v>0</v>
      </c>
      <c r="E495" s="19">
        <f t="shared" si="62"/>
        <v>0</v>
      </c>
      <c r="F495" s="19" t="str">
        <f t="shared" si="64"/>
        <v/>
      </c>
    </row>
    <row r="496" spans="1:6">
      <c r="A496" s="19" t="str">
        <f t="shared" si="63"/>
        <v>446</v>
      </c>
      <c r="B496" s="8">
        <v>4462</v>
      </c>
      <c r="C496" s="19" t="s">
        <v>756</v>
      </c>
      <c r="D496" s="19">
        <f t="shared" si="61"/>
        <v>0</v>
      </c>
      <c r="E496" s="19">
        <f t="shared" si="62"/>
        <v>0</v>
      </c>
      <c r="F496" s="19" t="str">
        <f t="shared" si="64"/>
        <v/>
      </c>
    </row>
    <row r="497" spans="1:6">
      <c r="A497" s="19" t="str">
        <f t="shared" si="63"/>
        <v>446</v>
      </c>
      <c r="B497" s="8">
        <v>4463</v>
      </c>
      <c r="C497" s="19" t="s">
        <v>233</v>
      </c>
      <c r="D497" s="19">
        <f t="shared" si="61"/>
        <v>0</v>
      </c>
      <c r="E497" s="19">
        <f t="shared" si="62"/>
        <v>0</v>
      </c>
      <c r="F497" s="19" t="str">
        <f t="shared" si="64"/>
        <v/>
      </c>
    </row>
    <row r="498" spans="1:6">
      <c r="A498" s="19" t="str">
        <f t="shared" si="63"/>
        <v>446</v>
      </c>
      <c r="B498" s="8">
        <v>4464</v>
      </c>
      <c r="C498" s="19" t="s">
        <v>234</v>
      </c>
      <c r="D498" s="19">
        <f t="shared" si="61"/>
        <v>0</v>
      </c>
      <c r="E498" s="19">
        <f t="shared" si="62"/>
        <v>0</v>
      </c>
      <c r="F498" s="19" t="str">
        <f t="shared" si="64"/>
        <v/>
      </c>
    </row>
    <row r="499" spans="1:6">
      <c r="A499" s="19" t="str">
        <f t="shared" si="63"/>
        <v>446</v>
      </c>
      <c r="B499" s="8">
        <v>4468</v>
      </c>
      <c r="C499" s="19" t="s">
        <v>235</v>
      </c>
      <c r="D499" s="19">
        <f t="shared" si="61"/>
        <v>0</v>
      </c>
      <c r="E499" s="19">
        <f t="shared" si="62"/>
        <v>0</v>
      </c>
      <c r="F499" s="19" t="str">
        <f t="shared" si="64"/>
        <v/>
      </c>
    </row>
    <row r="500" spans="1:6">
      <c r="A500" s="19" t="str">
        <f t="shared" si="63"/>
        <v>446</v>
      </c>
      <c r="B500" s="8">
        <v>4469</v>
      </c>
      <c r="C500" s="19" t="s">
        <v>236</v>
      </c>
      <c r="D500" s="19">
        <f t="shared" si="61"/>
        <v>0</v>
      </c>
      <c r="E500" s="19">
        <f t="shared" si="62"/>
        <v>0</v>
      </c>
      <c r="F500" s="19" t="str">
        <f t="shared" si="64"/>
        <v/>
      </c>
    </row>
    <row r="501" spans="1:6">
      <c r="A501" s="19" t="str">
        <f t="shared" si="63"/>
        <v>44</v>
      </c>
      <c r="B501" s="8">
        <v>447</v>
      </c>
      <c r="C501" s="19" t="s">
        <v>237</v>
      </c>
      <c r="D501" s="19">
        <f t="shared" si="61"/>
        <v>0</v>
      </c>
      <c r="E501" s="19">
        <f t="shared" si="62"/>
        <v>0</v>
      </c>
      <c r="F501" s="19" t="str">
        <f t="shared" si="64"/>
        <v/>
      </c>
    </row>
    <row r="502" spans="1:6">
      <c r="A502" s="19" t="str">
        <f t="shared" si="63"/>
        <v>447</v>
      </c>
      <c r="B502" s="8">
        <v>4470</v>
      </c>
      <c r="C502" s="19" t="s">
        <v>238</v>
      </c>
      <c r="D502" s="19">
        <f t="shared" si="61"/>
        <v>0</v>
      </c>
      <c r="E502" s="19">
        <f t="shared" si="62"/>
        <v>0</v>
      </c>
      <c r="F502" s="19" t="str">
        <f t="shared" si="64"/>
        <v/>
      </c>
    </row>
    <row r="503" spans="1:6">
      <c r="A503" s="19" t="str">
        <f t="shared" si="63"/>
        <v>447</v>
      </c>
      <c r="B503" s="8">
        <v>4471</v>
      </c>
      <c r="C503" s="19" t="s">
        <v>239</v>
      </c>
      <c r="D503" s="19">
        <f t="shared" si="61"/>
        <v>0</v>
      </c>
      <c r="E503" s="19">
        <f t="shared" si="62"/>
        <v>0</v>
      </c>
      <c r="F503" s="19" t="str">
        <f t="shared" si="64"/>
        <v/>
      </c>
    </row>
    <row r="504" spans="1:6">
      <c r="A504" s="19" t="str">
        <f t="shared" si="63"/>
        <v>447</v>
      </c>
      <c r="B504" s="8">
        <v>4472</v>
      </c>
      <c r="C504" s="19" t="s">
        <v>240</v>
      </c>
      <c r="D504" s="19">
        <f t="shared" si="61"/>
        <v>0</v>
      </c>
      <c r="E504" s="19">
        <f t="shared" si="62"/>
        <v>0</v>
      </c>
      <c r="F504" s="19" t="str">
        <f t="shared" si="64"/>
        <v/>
      </c>
    </row>
    <row r="505" spans="1:6">
      <c r="A505" s="19" t="str">
        <f t="shared" si="63"/>
        <v>447</v>
      </c>
      <c r="B505" s="8">
        <v>4479</v>
      </c>
      <c r="C505" s="19" t="s">
        <v>241</v>
      </c>
      <c r="D505" s="19">
        <f t="shared" si="61"/>
        <v>0</v>
      </c>
      <c r="E505" s="19">
        <f t="shared" si="62"/>
        <v>0</v>
      </c>
      <c r="F505" s="19" t="str">
        <f t="shared" si="64"/>
        <v/>
      </c>
    </row>
    <row r="506" spans="1:6">
      <c r="A506" s="19" t="str">
        <f t="shared" si="63"/>
        <v>44</v>
      </c>
      <c r="B506" s="8">
        <v>448</v>
      </c>
      <c r="C506" s="19" t="s">
        <v>242</v>
      </c>
      <c r="D506" s="19">
        <f t="shared" si="61"/>
        <v>0</v>
      </c>
      <c r="E506" s="19">
        <f t="shared" si="62"/>
        <v>0</v>
      </c>
      <c r="F506" s="19" t="str">
        <f t="shared" si="64"/>
        <v/>
      </c>
    </row>
    <row r="507" spans="1:6">
      <c r="A507" s="19" t="str">
        <f t="shared" si="63"/>
        <v>448</v>
      </c>
      <c r="B507" s="8">
        <v>4480</v>
      </c>
      <c r="C507" s="19" t="s">
        <v>243</v>
      </c>
      <c r="D507" s="19">
        <f t="shared" si="61"/>
        <v>0</v>
      </c>
      <c r="E507" s="19">
        <f t="shared" si="62"/>
        <v>0</v>
      </c>
      <c r="F507" s="19" t="str">
        <f t="shared" si="64"/>
        <v/>
      </c>
    </row>
    <row r="508" spans="1:6">
      <c r="A508" s="19" t="str">
        <f t="shared" si="63"/>
        <v>448</v>
      </c>
      <c r="B508" s="8">
        <v>4489</v>
      </c>
      <c r="C508" s="19" t="s">
        <v>244</v>
      </c>
      <c r="D508" s="19">
        <f t="shared" si="61"/>
        <v>0</v>
      </c>
      <c r="E508" s="19">
        <f t="shared" si="62"/>
        <v>0</v>
      </c>
      <c r="F508" s="19" t="str">
        <f t="shared" si="64"/>
        <v/>
      </c>
    </row>
    <row r="509" spans="1:6">
      <c r="A509" s="19" t="str">
        <f t="shared" si="63"/>
        <v>44</v>
      </c>
      <c r="B509" s="8">
        <v>449</v>
      </c>
      <c r="C509" s="19" t="s">
        <v>245</v>
      </c>
      <c r="D509" s="19">
        <f t="shared" si="61"/>
        <v>0</v>
      </c>
      <c r="E509" s="19">
        <f t="shared" si="62"/>
        <v>0</v>
      </c>
      <c r="F509" s="19" t="str">
        <f t="shared" si="64"/>
        <v/>
      </c>
    </row>
    <row r="510" spans="1:6">
      <c r="A510" s="19" t="str">
        <f t="shared" si="63"/>
        <v>449</v>
      </c>
      <c r="B510" s="8">
        <v>4490</v>
      </c>
      <c r="C510" s="19" t="s">
        <v>757</v>
      </c>
      <c r="D510" s="19">
        <f t="shared" ref="D510" si="68">IF(LEN(B510)&lt;4,SUMIF(SgNr,$B510,SgAnfBestand),SUMIF(DeKontoNr,B510,DeAnfBestand))</f>
        <v>0</v>
      </c>
      <c r="E510" s="19">
        <f t="shared" ref="E510" si="69">IF(LEN(B510)&lt;4,SUMIF(SgNr,$B510,SgEndBestand),IF(B510&lt;3000,D510+SUMIF(DeKontoNr,B510,DeBuchBetrag),SUMIF(DeKontoNr,B510,DeBuchBetrag)))</f>
        <v>0</v>
      </c>
      <c r="F510" s="19" t="str">
        <f t="shared" ref="F510" si="70">IF(OR(B510=1,B510=3,B510=5,B510=7,B510=9000),E510-D510,IF(OR(B510=2,B510=4,B510=6,B510=8,B510=9001),-(E510-D510),""))</f>
        <v/>
      </c>
    </row>
    <row r="511" spans="1:6">
      <c r="A511" s="19" t="str">
        <f t="shared" si="63"/>
        <v>449</v>
      </c>
      <c r="B511" s="8">
        <v>4495</v>
      </c>
      <c r="C511" s="19" t="s">
        <v>814</v>
      </c>
      <c r="D511" s="19">
        <f t="shared" ref="D511" si="71">IF(LEN(B511)&lt;4,SUMIF(SgNr,$B511,SgAnfBestand),SUMIF(DeKontoNr,B511,DeAnfBestand))</f>
        <v>0</v>
      </c>
      <c r="E511" s="19">
        <f t="shared" ref="E511" si="72">IF(LEN(B511)&lt;4,SUMIF(SgNr,$B511,SgEndBestand),IF(B511&lt;3000,D511+SUMIF(DeKontoNr,B511,DeBuchBetrag),SUMIF(DeKontoNr,B511,DeBuchBetrag)))</f>
        <v>0</v>
      </c>
    </row>
    <row r="512" spans="1:6">
      <c r="A512" s="19" t="str">
        <f t="shared" si="63"/>
        <v>449</v>
      </c>
      <c r="B512" s="8">
        <v>4499</v>
      </c>
      <c r="C512" s="19" t="s">
        <v>815</v>
      </c>
      <c r="D512" s="19">
        <f t="shared" si="61"/>
        <v>0</v>
      </c>
      <c r="E512" s="19">
        <f t="shared" si="62"/>
        <v>0</v>
      </c>
      <c r="F512" s="19" t="str">
        <f t="shared" si="64"/>
        <v/>
      </c>
    </row>
    <row r="513" spans="1:6">
      <c r="A513" s="19" t="str">
        <f t="shared" si="63"/>
        <v>4</v>
      </c>
      <c r="B513" s="8">
        <v>45</v>
      </c>
      <c r="C513" s="19" t="s">
        <v>246</v>
      </c>
      <c r="D513" s="19">
        <f t="shared" si="61"/>
        <v>0</v>
      </c>
      <c r="E513" s="19">
        <f t="shared" si="62"/>
        <v>0</v>
      </c>
      <c r="F513" s="19" t="str">
        <f t="shared" si="64"/>
        <v/>
      </c>
    </row>
    <row r="514" spans="1:6">
      <c r="A514" s="19" t="str">
        <f t="shared" si="63"/>
        <v>45</v>
      </c>
      <c r="B514" s="8">
        <v>450</v>
      </c>
      <c r="C514" s="19" t="s">
        <v>247</v>
      </c>
      <c r="D514" s="19">
        <f t="shared" si="61"/>
        <v>0</v>
      </c>
      <c r="E514" s="19">
        <f t="shared" si="62"/>
        <v>0</v>
      </c>
      <c r="F514" s="19" t="str">
        <f t="shared" si="64"/>
        <v/>
      </c>
    </row>
    <row r="515" spans="1:6">
      <c r="A515" s="19" t="str">
        <f t="shared" si="63"/>
        <v>450</v>
      </c>
      <c r="B515" s="8">
        <v>4500</v>
      </c>
      <c r="C515" s="19" t="s">
        <v>248</v>
      </c>
      <c r="D515" s="19">
        <f t="shared" si="61"/>
        <v>0</v>
      </c>
      <c r="E515" s="19">
        <f t="shared" si="62"/>
        <v>0</v>
      </c>
      <c r="F515" s="19" t="str">
        <f t="shared" si="64"/>
        <v/>
      </c>
    </row>
    <row r="516" spans="1:6">
      <c r="A516" s="19" t="str">
        <f t="shared" si="63"/>
        <v>450</v>
      </c>
      <c r="B516" s="8">
        <v>4501</v>
      </c>
      <c r="C516" s="19" t="s">
        <v>249</v>
      </c>
      <c r="D516" s="19">
        <f t="shared" si="61"/>
        <v>0</v>
      </c>
      <c r="E516" s="19">
        <f t="shared" si="62"/>
        <v>0</v>
      </c>
      <c r="F516" s="19" t="str">
        <f t="shared" si="64"/>
        <v/>
      </c>
    </row>
    <row r="517" spans="1:6">
      <c r="A517" s="19" t="str">
        <f t="shared" si="63"/>
        <v>450</v>
      </c>
      <c r="B517" s="8">
        <v>4502</v>
      </c>
      <c r="C517" s="19" t="s">
        <v>668</v>
      </c>
      <c r="D517" s="19">
        <f t="shared" si="61"/>
        <v>0</v>
      </c>
      <c r="E517" s="19">
        <f t="shared" si="62"/>
        <v>0</v>
      </c>
      <c r="F517" s="19" t="str">
        <f t="shared" ref="F517:F518" si="73">IF(OR(B517=1,B517=3,B517=5,B517=7,B517=9000),E517-D517,IF(OR(B517=2,B517=4,B517=6,B517=8,B517=9001),-(E517-D517),""))</f>
        <v/>
      </c>
    </row>
    <row r="518" spans="1:6">
      <c r="A518" s="19" t="str">
        <f t="shared" si="63"/>
        <v>450</v>
      </c>
      <c r="B518" s="8">
        <v>4503</v>
      </c>
      <c r="C518" s="19" t="s">
        <v>758</v>
      </c>
      <c r="D518" s="19">
        <f t="shared" ref="D518" si="74">IF(LEN(B518)&lt;4,SUMIF(SgNr,$B518,SgAnfBestand),SUMIF(DeKontoNr,B518,DeAnfBestand))</f>
        <v>0</v>
      </c>
      <c r="E518" s="19">
        <f t="shared" ref="E518" si="75">IF(LEN(B518)&lt;4,SUMIF(SgNr,$B518,SgEndBestand),IF(B518&lt;3000,D518+SUMIF(DeKontoNr,B518,DeBuchBetrag),SUMIF(DeKontoNr,B518,DeBuchBetrag)))</f>
        <v>0</v>
      </c>
      <c r="F518" s="19" t="str">
        <f t="shared" si="73"/>
        <v/>
      </c>
    </row>
    <row r="519" spans="1:6">
      <c r="A519" s="19" t="str">
        <f t="shared" si="63"/>
        <v>45</v>
      </c>
      <c r="B519" s="8">
        <v>451</v>
      </c>
      <c r="C519" s="19" t="s">
        <v>250</v>
      </c>
      <c r="D519" s="19">
        <f t="shared" si="61"/>
        <v>0</v>
      </c>
      <c r="E519" s="19">
        <f t="shared" si="62"/>
        <v>0</v>
      </c>
      <c r="F519" s="19" t="str">
        <f t="shared" si="64"/>
        <v/>
      </c>
    </row>
    <row r="520" spans="1:6">
      <c r="A520" s="19" t="str">
        <f t="shared" si="63"/>
        <v>451</v>
      </c>
      <c r="B520" s="8">
        <v>4510</v>
      </c>
      <c r="C520" s="19" t="s">
        <v>251</v>
      </c>
      <c r="D520" s="19">
        <f t="shared" si="61"/>
        <v>0</v>
      </c>
      <c r="E520" s="19">
        <f t="shared" si="62"/>
        <v>0</v>
      </c>
      <c r="F520" s="19" t="str">
        <f t="shared" si="64"/>
        <v/>
      </c>
    </row>
    <row r="521" spans="1:6">
      <c r="A521" s="19" t="str">
        <f t="shared" si="63"/>
        <v>451</v>
      </c>
      <c r="B521" s="8">
        <v>4511</v>
      </c>
      <c r="C521" s="19" t="s">
        <v>252</v>
      </c>
      <c r="D521" s="19">
        <f t="shared" ref="D521" si="76">IF(LEN(B521)&lt;4,SUMIF(SgNr,$B521,SgAnfBestand),SUMIF(DeKontoNr,B521,DeAnfBestand))</f>
        <v>0</v>
      </c>
      <c r="E521" s="19">
        <f t="shared" ref="E521" si="77">IF(LEN(B521)&lt;4,SUMIF(SgNr,$B521,SgEndBestand),IF(B521&lt;3000,D521+SUMIF(DeKontoNr,B521,DeBuchBetrag),SUMIF(DeKontoNr,B521,DeBuchBetrag)))</f>
        <v>0</v>
      </c>
      <c r="F521" s="19" t="str">
        <f t="shared" ref="F521" si="78">IF(OR(B521=1,B521=3,B521=5,B521=7,B521=9000),E521-D521,IF(OR(B521=2,B521=4,B521=6,B521=8,B521=9001),-(E521-D521),""))</f>
        <v/>
      </c>
    </row>
    <row r="522" spans="1:6">
      <c r="A522" s="19" t="str">
        <f t="shared" si="63"/>
        <v>451</v>
      </c>
      <c r="B522" s="8">
        <v>4512</v>
      </c>
      <c r="C522" s="19" t="s">
        <v>847</v>
      </c>
      <c r="D522" s="19">
        <f t="shared" si="61"/>
        <v>0</v>
      </c>
      <c r="E522" s="19">
        <f t="shared" si="62"/>
        <v>0</v>
      </c>
      <c r="F522" s="19" t="str">
        <f t="shared" si="64"/>
        <v/>
      </c>
    </row>
    <row r="523" spans="1:6">
      <c r="A523" s="19" t="str">
        <f t="shared" si="63"/>
        <v>4</v>
      </c>
      <c r="B523" s="8">
        <v>46</v>
      </c>
      <c r="C523" s="19" t="s">
        <v>253</v>
      </c>
      <c r="D523" s="19">
        <f t="shared" si="61"/>
        <v>0</v>
      </c>
      <c r="E523" s="19">
        <f t="shared" si="62"/>
        <v>0</v>
      </c>
      <c r="F523" s="19" t="str">
        <f t="shared" si="64"/>
        <v/>
      </c>
    </row>
    <row r="524" spans="1:6">
      <c r="A524" s="19" t="str">
        <f t="shared" si="63"/>
        <v>46</v>
      </c>
      <c r="B524" s="8">
        <v>460</v>
      </c>
      <c r="C524" s="19" t="s">
        <v>254</v>
      </c>
      <c r="D524" s="19">
        <f t="shared" si="61"/>
        <v>0</v>
      </c>
      <c r="E524" s="19">
        <f t="shared" si="62"/>
        <v>0</v>
      </c>
      <c r="F524" s="19" t="str">
        <f t="shared" si="64"/>
        <v/>
      </c>
    </row>
    <row r="525" spans="1:6">
      <c r="A525" s="19" t="str">
        <f t="shared" si="63"/>
        <v>460</v>
      </c>
      <c r="B525" s="8">
        <v>4600</v>
      </c>
      <c r="C525" s="19" t="s">
        <v>255</v>
      </c>
      <c r="D525" s="19">
        <f t="shared" ref="D525:D607" si="79">IF(LEN(B525)&lt;4,SUMIF(SgNr,$B525,SgAnfBestand),SUMIF(DeKontoNr,B525,DeAnfBestand))</f>
        <v>0</v>
      </c>
      <c r="E525" s="19">
        <f t="shared" ref="E525:E607" si="80">IF(LEN(B525)&lt;4,SUMIF(SgNr,$B525,SgEndBestand),IF(B525&lt;3000,D525+SUMIF(DeKontoNr,B525,DeBuchBetrag),SUMIF(DeKontoNr,B525,DeBuchBetrag)))</f>
        <v>0</v>
      </c>
      <c r="F525" s="19" t="str">
        <f t="shared" si="64"/>
        <v/>
      </c>
    </row>
    <row r="526" spans="1:6">
      <c r="A526" s="19" t="str">
        <f t="shared" si="63"/>
        <v>460</v>
      </c>
      <c r="B526" s="8">
        <v>4601</v>
      </c>
      <c r="C526" s="19" t="s">
        <v>256</v>
      </c>
      <c r="D526" s="19">
        <f t="shared" si="79"/>
        <v>0</v>
      </c>
      <c r="E526" s="19">
        <f t="shared" si="80"/>
        <v>0</v>
      </c>
      <c r="F526" s="19" t="str">
        <f t="shared" si="64"/>
        <v/>
      </c>
    </row>
    <row r="527" spans="1:6">
      <c r="A527" s="19" t="str">
        <f t="shared" ref="A527:A610" si="81">IF(LEN($B527)=4,LEFT($B527,3),IF(LEN($B527)=3,LEFT($B527,2),IF(LEN($B527)=2,LEFT($B527,1),"")))</f>
        <v>460</v>
      </c>
      <c r="B527" s="8">
        <v>4602</v>
      </c>
      <c r="C527" s="19" t="s">
        <v>257</v>
      </c>
      <c r="D527" s="19">
        <f t="shared" si="79"/>
        <v>0</v>
      </c>
      <c r="E527" s="19">
        <f t="shared" si="80"/>
        <v>0</v>
      </c>
      <c r="F527" s="19" t="str">
        <f t="shared" ref="F527:F610" si="82">IF(OR(B527=1,B527=3,B527=5,B527=7,B527=9000),E527-D527,IF(OR(B527=2,B527=4,B527=6,B527=8,B527=9001),-(E527-D527),""))</f>
        <v/>
      </c>
    </row>
    <row r="528" spans="1:6">
      <c r="A528" s="19" t="str">
        <f t="shared" si="81"/>
        <v>460</v>
      </c>
      <c r="B528" s="8">
        <v>4603</v>
      </c>
      <c r="C528" s="19" t="s">
        <v>258</v>
      </c>
      <c r="D528" s="19">
        <f t="shared" si="79"/>
        <v>0</v>
      </c>
      <c r="E528" s="19">
        <f t="shared" si="80"/>
        <v>0</v>
      </c>
      <c r="F528" s="19" t="str">
        <f t="shared" si="82"/>
        <v/>
      </c>
    </row>
    <row r="529" spans="1:6">
      <c r="A529" s="19" t="str">
        <f t="shared" si="81"/>
        <v>460</v>
      </c>
      <c r="B529" s="8">
        <v>4604</v>
      </c>
      <c r="C529" s="19" t="s">
        <v>259</v>
      </c>
      <c r="D529" s="19">
        <f t="shared" si="79"/>
        <v>0</v>
      </c>
      <c r="E529" s="19">
        <f t="shared" si="80"/>
        <v>0</v>
      </c>
      <c r="F529" s="19" t="str">
        <f t="shared" si="82"/>
        <v/>
      </c>
    </row>
    <row r="530" spans="1:6">
      <c r="A530" s="19" t="str">
        <f t="shared" si="81"/>
        <v>46</v>
      </c>
      <c r="B530" s="8">
        <v>461</v>
      </c>
      <c r="C530" s="19" t="s">
        <v>260</v>
      </c>
      <c r="D530" s="19">
        <f t="shared" si="79"/>
        <v>0</v>
      </c>
      <c r="E530" s="19">
        <f t="shared" si="80"/>
        <v>0</v>
      </c>
      <c r="F530" s="19" t="str">
        <f t="shared" si="82"/>
        <v/>
      </c>
    </row>
    <row r="531" spans="1:6">
      <c r="A531" s="19" t="str">
        <f t="shared" si="81"/>
        <v>461</v>
      </c>
      <c r="B531" s="8">
        <v>4610</v>
      </c>
      <c r="C531" s="19" t="s">
        <v>261</v>
      </c>
      <c r="D531" s="19">
        <f t="shared" si="79"/>
        <v>0</v>
      </c>
      <c r="E531" s="19">
        <f t="shared" si="80"/>
        <v>0</v>
      </c>
      <c r="F531" s="19" t="str">
        <f t="shared" si="82"/>
        <v/>
      </c>
    </row>
    <row r="532" spans="1:6">
      <c r="A532" s="19" t="str">
        <f t="shared" si="81"/>
        <v>461</v>
      </c>
      <c r="B532" s="8">
        <v>4611</v>
      </c>
      <c r="C532" s="19" t="s">
        <v>262</v>
      </c>
      <c r="D532" s="19">
        <f t="shared" si="79"/>
        <v>0</v>
      </c>
      <c r="E532" s="19">
        <f t="shared" si="80"/>
        <v>0</v>
      </c>
      <c r="F532" s="19" t="str">
        <f t="shared" si="82"/>
        <v/>
      </c>
    </row>
    <row r="533" spans="1:6">
      <c r="A533" s="19" t="str">
        <f t="shared" si="81"/>
        <v>461</v>
      </c>
      <c r="B533" s="8">
        <v>4612</v>
      </c>
      <c r="C533" s="19" t="s">
        <v>263</v>
      </c>
      <c r="D533" s="19">
        <f t="shared" si="79"/>
        <v>0</v>
      </c>
      <c r="E533" s="19">
        <f t="shared" si="80"/>
        <v>0</v>
      </c>
      <c r="F533" s="19" t="str">
        <f t="shared" si="82"/>
        <v/>
      </c>
    </row>
    <row r="534" spans="1:6">
      <c r="A534" s="19" t="str">
        <f t="shared" si="81"/>
        <v>461</v>
      </c>
      <c r="B534" s="8">
        <v>4613</v>
      </c>
      <c r="C534" s="19" t="s">
        <v>264</v>
      </c>
      <c r="D534" s="19">
        <f t="shared" si="79"/>
        <v>0</v>
      </c>
      <c r="E534" s="19">
        <f t="shared" si="80"/>
        <v>0</v>
      </c>
      <c r="F534" s="19" t="str">
        <f t="shared" si="82"/>
        <v/>
      </c>
    </row>
    <row r="535" spans="1:6">
      <c r="A535" s="19" t="str">
        <f t="shared" si="81"/>
        <v>461</v>
      </c>
      <c r="B535" s="8">
        <v>4614</v>
      </c>
      <c r="C535" s="19" t="s">
        <v>265</v>
      </c>
      <c r="D535" s="19">
        <f t="shared" si="79"/>
        <v>0</v>
      </c>
      <c r="E535" s="19">
        <f t="shared" si="80"/>
        <v>0</v>
      </c>
      <c r="F535" s="19" t="str">
        <f t="shared" si="82"/>
        <v/>
      </c>
    </row>
    <row r="536" spans="1:6">
      <c r="A536" s="19" t="str">
        <f t="shared" si="81"/>
        <v>46</v>
      </c>
      <c r="B536" s="8">
        <v>462</v>
      </c>
      <c r="C536" s="19" t="s">
        <v>724</v>
      </c>
      <c r="D536" s="19">
        <f t="shared" si="79"/>
        <v>0</v>
      </c>
      <c r="E536" s="19">
        <f t="shared" si="80"/>
        <v>0</v>
      </c>
      <c r="F536" s="19" t="str">
        <f t="shared" si="82"/>
        <v/>
      </c>
    </row>
    <row r="537" spans="1:6">
      <c r="A537" s="19" t="str">
        <f t="shared" si="81"/>
        <v>462</v>
      </c>
      <c r="B537" s="8">
        <v>4621</v>
      </c>
      <c r="C537" s="19" t="s">
        <v>759</v>
      </c>
      <c r="D537" s="19">
        <f t="shared" si="79"/>
        <v>0</v>
      </c>
      <c r="E537" s="19">
        <f t="shared" si="80"/>
        <v>0</v>
      </c>
      <c r="F537" s="19" t="str">
        <f t="shared" si="82"/>
        <v/>
      </c>
    </row>
    <row r="538" spans="1:6">
      <c r="A538" s="19" t="str">
        <f t="shared" si="81"/>
        <v>462</v>
      </c>
      <c r="B538" s="8">
        <v>4622</v>
      </c>
      <c r="C538" s="19" t="s">
        <v>760</v>
      </c>
      <c r="D538" s="19">
        <f t="shared" ref="D538:D541" si="83">IF(LEN(B538)&lt;4,SUMIF(SgNr,$B538,SgAnfBestand),SUMIF(DeKontoNr,B538,DeAnfBestand))</f>
        <v>0</v>
      </c>
      <c r="E538" s="19">
        <f t="shared" ref="E538:E541" si="84">IF(LEN(B538)&lt;4,SUMIF(SgNr,$B538,SgEndBestand),IF(B538&lt;3000,D538+SUMIF(DeKontoNr,B538,DeBuchBetrag),SUMIF(DeKontoNr,B538,DeBuchBetrag)))</f>
        <v>0</v>
      </c>
      <c r="F538" s="19" t="str">
        <f t="shared" ref="F538:F541" si="85">IF(OR(B538=1,B538=3,B538=5,B538=7,B538=9000),E538-D538,IF(OR(B538=2,B538=4,B538=6,B538=8,B538=9001),-(E538-D538),""))</f>
        <v/>
      </c>
    </row>
    <row r="539" spans="1:6">
      <c r="A539" s="19" t="str">
        <f t="shared" si="81"/>
        <v>462</v>
      </c>
      <c r="B539" s="8">
        <v>4623</v>
      </c>
      <c r="C539" s="19" t="s">
        <v>761</v>
      </c>
      <c r="D539" s="19">
        <f t="shared" si="83"/>
        <v>0</v>
      </c>
      <c r="E539" s="19">
        <f t="shared" si="84"/>
        <v>0</v>
      </c>
      <c r="F539" s="19" t="str">
        <f t="shared" si="85"/>
        <v/>
      </c>
    </row>
    <row r="540" spans="1:6">
      <c r="A540" s="19" t="str">
        <f t="shared" si="81"/>
        <v>462</v>
      </c>
      <c r="B540" s="8">
        <v>4624</v>
      </c>
      <c r="C540" s="19" t="s">
        <v>762</v>
      </c>
      <c r="D540" s="19">
        <f t="shared" si="83"/>
        <v>0</v>
      </c>
      <c r="E540" s="19">
        <f t="shared" si="84"/>
        <v>0</v>
      </c>
      <c r="F540" s="19" t="str">
        <f t="shared" si="85"/>
        <v/>
      </c>
    </row>
    <row r="541" spans="1:6">
      <c r="A541" s="19" t="str">
        <f t="shared" si="81"/>
        <v>462</v>
      </c>
      <c r="B541" s="8">
        <v>4625</v>
      </c>
      <c r="C541" s="19" t="s">
        <v>853</v>
      </c>
      <c r="D541" s="19">
        <f t="shared" si="83"/>
        <v>0</v>
      </c>
      <c r="E541" s="19">
        <f t="shared" si="84"/>
        <v>0</v>
      </c>
      <c r="F541" s="19" t="str">
        <f t="shared" si="85"/>
        <v/>
      </c>
    </row>
    <row r="542" spans="1:6">
      <c r="A542" s="19" t="str">
        <f t="shared" si="81"/>
        <v>46</v>
      </c>
      <c r="B542" s="8">
        <v>463</v>
      </c>
      <c r="C542" s="19" t="s">
        <v>266</v>
      </c>
      <c r="D542" s="19">
        <f t="shared" si="79"/>
        <v>0</v>
      </c>
      <c r="E542" s="19">
        <f t="shared" si="80"/>
        <v>0</v>
      </c>
      <c r="F542" s="19" t="str">
        <f t="shared" si="82"/>
        <v/>
      </c>
    </row>
    <row r="543" spans="1:6">
      <c r="A543" s="19" t="str">
        <f t="shared" si="81"/>
        <v>463</v>
      </c>
      <c r="B543" s="8">
        <v>4630</v>
      </c>
      <c r="C543" s="19" t="s">
        <v>267</v>
      </c>
      <c r="D543" s="19">
        <f t="shared" si="79"/>
        <v>0</v>
      </c>
      <c r="E543" s="19">
        <f t="shared" si="80"/>
        <v>0</v>
      </c>
      <c r="F543" s="19" t="str">
        <f t="shared" si="82"/>
        <v/>
      </c>
    </row>
    <row r="544" spans="1:6">
      <c r="A544" s="19" t="str">
        <f t="shared" si="81"/>
        <v>463</v>
      </c>
      <c r="B544" s="8">
        <v>4631</v>
      </c>
      <c r="C544" s="19" t="s">
        <v>268</v>
      </c>
      <c r="D544" s="19">
        <f t="shared" si="79"/>
        <v>0</v>
      </c>
      <c r="E544" s="19">
        <f t="shared" si="80"/>
        <v>0</v>
      </c>
      <c r="F544" s="19" t="str">
        <f t="shared" si="82"/>
        <v/>
      </c>
    </row>
    <row r="545" spans="1:6">
      <c r="A545" s="19" t="str">
        <f t="shared" si="81"/>
        <v>463</v>
      </c>
      <c r="B545" s="8">
        <v>4632</v>
      </c>
      <c r="C545" s="19" t="s">
        <v>269</v>
      </c>
      <c r="D545" s="19">
        <f t="shared" si="79"/>
        <v>0</v>
      </c>
      <c r="E545" s="19">
        <f t="shared" si="80"/>
        <v>0</v>
      </c>
      <c r="F545" s="19" t="str">
        <f t="shared" si="82"/>
        <v/>
      </c>
    </row>
    <row r="546" spans="1:6">
      <c r="A546" s="19" t="str">
        <f t="shared" si="81"/>
        <v>463</v>
      </c>
      <c r="B546" s="8">
        <v>4633</v>
      </c>
      <c r="C546" s="19" t="s">
        <v>270</v>
      </c>
      <c r="D546" s="19">
        <f t="shared" si="79"/>
        <v>0</v>
      </c>
      <c r="E546" s="19">
        <f t="shared" si="80"/>
        <v>0</v>
      </c>
      <c r="F546" s="19" t="str">
        <f t="shared" si="82"/>
        <v/>
      </c>
    </row>
    <row r="547" spans="1:6">
      <c r="A547" s="19" t="str">
        <f t="shared" si="81"/>
        <v>463</v>
      </c>
      <c r="B547" s="8">
        <v>4634</v>
      </c>
      <c r="C547" s="19" t="s">
        <v>271</v>
      </c>
      <c r="D547" s="19">
        <f t="shared" si="79"/>
        <v>0</v>
      </c>
      <c r="E547" s="19">
        <f t="shared" si="80"/>
        <v>0</v>
      </c>
      <c r="F547" s="19" t="str">
        <f t="shared" si="82"/>
        <v/>
      </c>
    </row>
    <row r="548" spans="1:6">
      <c r="A548" s="19" t="str">
        <f t="shared" si="81"/>
        <v>463</v>
      </c>
      <c r="B548" s="8">
        <v>4635</v>
      </c>
      <c r="C548" s="19" t="s">
        <v>272</v>
      </c>
      <c r="D548" s="19">
        <f t="shared" si="79"/>
        <v>0</v>
      </c>
      <c r="E548" s="19">
        <f t="shared" si="80"/>
        <v>0</v>
      </c>
      <c r="F548" s="19" t="str">
        <f t="shared" si="82"/>
        <v/>
      </c>
    </row>
    <row r="549" spans="1:6">
      <c r="A549" s="19" t="str">
        <f t="shared" si="81"/>
        <v>463</v>
      </c>
      <c r="B549" s="8">
        <v>4636</v>
      </c>
      <c r="C549" s="19" t="s">
        <v>273</v>
      </c>
      <c r="D549" s="19">
        <f t="shared" si="79"/>
        <v>0</v>
      </c>
      <c r="E549" s="19">
        <f t="shared" si="80"/>
        <v>0</v>
      </c>
      <c r="F549" s="19" t="str">
        <f t="shared" si="82"/>
        <v/>
      </c>
    </row>
    <row r="550" spans="1:6">
      <c r="A550" s="19" t="str">
        <f t="shared" si="81"/>
        <v>463</v>
      </c>
      <c r="B550" s="8">
        <v>4637</v>
      </c>
      <c r="C550" s="19" t="s">
        <v>274</v>
      </c>
      <c r="D550" s="19">
        <f t="shared" si="79"/>
        <v>0</v>
      </c>
      <c r="E550" s="19">
        <f t="shared" si="80"/>
        <v>0</v>
      </c>
      <c r="F550" s="19" t="str">
        <f t="shared" si="82"/>
        <v/>
      </c>
    </row>
    <row r="551" spans="1:6">
      <c r="A551" s="19" t="str">
        <f t="shared" si="81"/>
        <v>463</v>
      </c>
      <c r="B551" s="8">
        <v>4638</v>
      </c>
      <c r="C551" s="19" t="s">
        <v>275</v>
      </c>
      <c r="D551" s="19">
        <f t="shared" si="79"/>
        <v>0</v>
      </c>
      <c r="E551" s="19">
        <f t="shared" si="80"/>
        <v>0</v>
      </c>
      <c r="F551" s="19" t="str">
        <f t="shared" si="82"/>
        <v/>
      </c>
    </row>
    <row r="552" spans="1:6">
      <c r="A552" s="19" t="str">
        <f t="shared" si="81"/>
        <v>46</v>
      </c>
      <c r="B552" s="8">
        <v>469</v>
      </c>
      <c r="C552" s="19" t="s">
        <v>276</v>
      </c>
      <c r="D552" s="19">
        <f t="shared" ref="D552:D556" si="86">IF(LEN(B552)&lt;4,SUMIF(SgNr,$B552,SgAnfBestand),SUMIF(DeKontoNr,B552,DeAnfBestand))</f>
        <v>0</v>
      </c>
      <c r="E552" s="19">
        <f t="shared" ref="E552:E556" si="87">IF(LEN(B552)&lt;4,SUMIF(SgNr,$B552,SgEndBestand),IF(B552&lt;3000,D552+SUMIF(DeKontoNr,B552,DeBuchBetrag),SUMIF(DeKontoNr,B552,DeBuchBetrag)))</f>
        <v>0</v>
      </c>
      <c r="F552" s="19" t="str">
        <f t="shared" ref="F552:F556" si="88">IF(OR(B552=1,B552=3,B552=5,B552=7,B552=9000),E552-D552,IF(OR(B552=2,B552=4,B552=6,B552=8,B552=9001),-(E552-D552),""))</f>
        <v/>
      </c>
    </row>
    <row r="553" spans="1:6">
      <c r="A553" s="19" t="str">
        <f t="shared" si="81"/>
        <v>469</v>
      </c>
      <c r="B553" s="8">
        <v>4690</v>
      </c>
      <c r="C553" s="19" t="s">
        <v>277</v>
      </c>
      <c r="D553" s="19">
        <f t="shared" si="86"/>
        <v>0</v>
      </c>
      <c r="E553" s="19">
        <f t="shared" si="87"/>
        <v>0</v>
      </c>
      <c r="F553" s="19" t="str">
        <f t="shared" si="88"/>
        <v/>
      </c>
    </row>
    <row r="554" spans="1:6">
      <c r="A554" s="19" t="str">
        <f t="shared" si="81"/>
        <v>469</v>
      </c>
      <c r="B554" s="8">
        <v>4695</v>
      </c>
      <c r="C554" s="19" t="s">
        <v>763</v>
      </c>
      <c r="D554" s="19">
        <f t="shared" si="86"/>
        <v>0</v>
      </c>
      <c r="E554" s="19">
        <f t="shared" si="87"/>
        <v>0</v>
      </c>
      <c r="F554" s="19" t="str">
        <f t="shared" si="88"/>
        <v/>
      </c>
    </row>
    <row r="555" spans="1:6">
      <c r="A555" s="19" t="str">
        <f t="shared" si="81"/>
        <v>469</v>
      </c>
      <c r="B555" s="8">
        <v>4696</v>
      </c>
      <c r="C555" s="19" t="s">
        <v>764</v>
      </c>
      <c r="D555" s="19">
        <f t="shared" si="86"/>
        <v>0</v>
      </c>
      <c r="E555" s="19">
        <f t="shared" si="87"/>
        <v>0</v>
      </c>
      <c r="F555" s="19" t="str">
        <f t="shared" si="88"/>
        <v/>
      </c>
    </row>
    <row r="556" spans="1:6">
      <c r="A556" s="19" t="str">
        <f t="shared" si="81"/>
        <v>469</v>
      </c>
      <c r="B556" s="8">
        <v>4699</v>
      </c>
      <c r="C556" s="19" t="s">
        <v>137</v>
      </c>
      <c r="D556" s="19">
        <f t="shared" si="86"/>
        <v>0</v>
      </c>
      <c r="E556" s="19">
        <f t="shared" si="87"/>
        <v>0</v>
      </c>
      <c r="F556" s="19" t="str">
        <f t="shared" si="88"/>
        <v/>
      </c>
    </row>
    <row r="557" spans="1:6">
      <c r="A557" s="19" t="str">
        <f t="shared" si="81"/>
        <v>4</v>
      </c>
      <c r="B557" s="8">
        <v>47</v>
      </c>
      <c r="C557" s="19" t="s">
        <v>138</v>
      </c>
      <c r="D557" s="19">
        <f t="shared" si="79"/>
        <v>0</v>
      </c>
      <c r="E557" s="19">
        <f t="shared" si="80"/>
        <v>0</v>
      </c>
      <c r="F557" s="19" t="str">
        <f t="shared" si="82"/>
        <v/>
      </c>
    </row>
    <row r="558" spans="1:6">
      <c r="A558" s="19" t="str">
        <f t="shared" si="81"/>
        <v>47</v>
      </c>
      <c r="B558" s="8">
        <v>470</v>
      </c>
      <c r="C558" s="19" t="s">
        <v>138</v>
      </c>
      <c r="D558" s="19">
        <f t="shared" si="79"/>
        <v>0</v>
      </c>
      <c r="E558" s="19">
        <f t="shared" si="80"/>
        <v>0</v>
      </c>
      <c r="F558" s="19" t="str">
        <f t="shared" si="82"/>
        <v/>
      </c>
    </row>
    <row r="559" spans="1:6">
      <c r="A559" s="19" t="str">
        <f t="shared" si="81"/>
        <v>470</v>
      </c>
      <c r="B559" s="8">
        <v>4700</v>
      </c>
      <c r="C559" s="19" t="s">
        <v>278</v>
      </c>
      <c r="D559" s="19">
        <f t="shared" si="79"/>
        <v>0</v>
      </c>
      <c r="E559" s="19">
        <f t="shared" si="80"/>
        <v>0</v>
      </c>
      <c r="F559" s="19" t="str">
        <f t="shared" si="82"/>
        <v/>
      </c>
    </row>
    <row r="560" spans="1:6">
      <c r="A560" s="19" t="str">
        <f t="shared" si="81"/>
        <v>470</v>
      </c>
      <c r="B560" s="8">
        <v>4701</v>
      </c>
      <c r="C560" s="19" t="s">
        <v>279</v>
      </c>
      <c r="D560" s="19">
        <f t="shared" si="79"/>
        <v>0</v>
      </c>
      <c r="E560" s="19">
        <f t="shared" si="80"/>
        <v>0</v>
      </c>
      <c r="F560" s="19" t="str">
        <f t="shared" si="82"/>
        <v/>
      </c>
    </row>
    <row r="561" spans="1:6">
      <c r="A561" s="19" t="str">
        <f t="shared" si="81"/>
        <v>470</v>
      </c>
      <c r="B561" s="8">
        <v>4702</v>
      </c>
      <c r="C561" s="19" t="s">
        <v>280</v>
      </c>
      <c r="D561" s="19">
        <f t="shared" si="79"/>
        <v>0</v>
      </c>
      <c r="E561" s="19">
        <f t="shared" si="80"/>
        <v>0</v>
      </c>
      <c r="F561" s="19" t="str">
        <f t="shared" si="82"/>
        <v/>
      </c>
    </row>
    <row r="562" spans="1:6">
      <c r="A562" s="19" t="str">
        <f t="shared" si="81"/>
        <v>470</v>
      </c>
      <c r="B562" s="8">
        <v>4703</v>
      </c>
      <c r="C562" s="19" t="s">
        <v>281</v>
      </c>
      <c r="D562" s="19">
        <f t="shared" si="79"/>
        <v>0</v>
      </c>
      <c r="E562" s="19">
        <f t="shared" si="80"/>
        <v>0</v>
      </c>
      <c r="F562" s="19" t="str">
        <f t="shared" si="82"/>
        <v/>
      </c>
    </row>
    <row r="563" spans="1:6">
      <c r="A563" s="19" t="str">
        <f t="shared" si="81"/>
        <v>470</v>
      </c>
      <c r="B563" s="8">
        <v>4704</v>
      </c>
      <c r="C563" s="19" t="s">
        <v>282</v>
      </c>
      <c r="D563" s="19">
        <f t="shared" si="79"/>
        <v>0</v>
      </c>
      <c r="E563" s="19">
        <f t="shared" si="80"/>
        <v>0</v>
      </c>
      <c r="F563" s="19" t="str">
        <f t="shared" si="82"/>
        <v/>
      </c>
    </row>
    <row r="564" spans="1:6">
      <c r="A564" s="19" t="str">
        <f t="shared" si="81"/>
        <v>470</v>
      </c>
      <c r="B564" s="8">
        <v>4705</v>
      </c>
      <c r="C564" s="19" t="s">
        <v>283</v>
      </c>
      <c r="D564" s="19">
        <f t="shared" si="79"/>
        <v>0</v>
      </c>
      <c r="E564" s="19">
        <f t="shared" si="80"/>
        <v>0</v>
      </c>
      <c r="F564" s="19" t="str">
        <f t="shared" si="82"/>
        <v/>
      </c>
    </row>
    <row r="565" spans="1:6">
      <c r="A565" s="19" t="str">
        <f t="shared" si="81"/>
        <v>470</v>
      </c>
      <c r="B565" s="8">
        <v>4706</v>
      </c>
      <c r="C565" s="19" t="s">
        <v>284</v>
      </c>
      <c r="D565" s="19">
        <f t="shared" si="79"/>
        <v>0</v>
      </c>
      <c r="E565" s="19">
        <f t="shared" si="80"/>
        <v>0</v>
      </c>
      <c r="F565" s="19" t="str">
        <f t="shared" si="82"/>
        <v/>
      </c>
    </row>
    <row r="566" spans="1:6">
      <c r="A566" s="19" t="str">
        <f t="shared" si="81"/>
        <v>470</v>
      </c>
      <c r="B566" s="8">
        <v>4707</v>
      </c>
      <c r="C566" s="19" t="s">
        <v>285</v>
      </c>
      <c r="D566" s="19">
        <f t="shared" si="79"/>
        <v>0</v>
      </c>
      <c r="E566" s="19">
        <f t="shared" si="80"/>
        <v>0</v>
      </c>
      <c r="F566" s="19" t="str">
        <f t="shared" si="82"/>
        <v/>
      </c>
    </row>
    <row r="567" spans="1:6">
      <c r="A567" s="19" t="str">
        <f t="shared" si="81"/>
        <v>470</v>
      </c>
      <c r="B567" s="8">
        <v>4708</v>
      </c>
      <c r="C567" s="19" t="s">
        <v>286</v>
      </c>
      <c r="D567" s="19">
        <f t="shared" si="79"/>
        <v>0</v>
      </c>
      <c r="E567" s="19">
        <f t="shared" si="80"/>
        <v>0</v>
      </c>
      <c r="F567" s="19" t="str">
        <f t="shared" si="82"/>
        <v/>
      </c>
    </row>
    <row r="568" spans="1:6">
      <c r="A568" s="19" t="str">
        <f t="shared" si="81"/>
        <v>4</v>
      </c>
      <c r="B568" s="8">
        <v>48</v>
      </c>
      <c r="C568" s="19" t="s">
        <v>287</v>
      </c>
      <c r="D568" s="19">
        <f t="shared" si="79"/>
        <v>0</v>
      </c>
      <c r="E568" s="19">
        <f t="shared" si="80"/>
        <v>0</v>
      </c>
      <c r="F568" s="19" t="str">
        <f t="shared" si="82"/>
        <v/>
      </c>
    </row>
    <row r="569" spans="1:6">
      <c r="A569" s="19" t="str">
        <f t="shared" si="81"/>
        <v>48</v>
      </c>
      <c r="B569" s="8">
        <v>481</v>
      </c>
      <c r="C569" s="19" t="s">
        <v>765</v>
      </c>
      <c r="D569" s="19">
        <f t="shared" ref="D569:D578" si="89">IF(LEN(B569)&lt;4,SUMIF(SgNr,$B569,SgAnfBestand),SUMIF(DeKontoNr,B569,DeAnfBestand))</f>
        <v>0</v>
      </c>
      <c r="E569" s="19">
        <f t="shared" ref="E569:E578" si="90">IF(LEN(B569)&lt;4,SUMIF(SgNr,$B569,SgEndBestand),IF(B569&lt;3000,D569+SUMIF(DeKontoNr,B569,DeBuchBetrag),SUMIF(DeKontoNr,B569,DeBuchBetrag)))</f>
        <v>0</v>
      </c>
      <c r="F569" s="19" t="str">
        <f t="shared" ref="F569:F578" si="91">IF(OR(B569=1,B569=3,B569=5,B569=7,B569=9000),E569-D569,IF(OR(B569=2,B569=4,B569=6,B569=8,B569=9001),-(E569-D569),""))</f>
        <v/>
      </c>
    </row>
    <row r="570" spans="1:6">
      <c r="A570" s="19" t="str">
        <f t="shared" si="81"/>
        <v>481</v>
      </c>
      <c r="B570" s="8">
        <v>4810</v>
      </c>
      <c r="C570" s="19" t="s">
        <v>766</v>
      </c>
      <c r="D570" s="19">
        <f t="shared" si="89"/>
        <v>0</v>
      </c>
      <c r="E570" s="19">
        <f t="shared" si="90"/>
        <v>0</v>
      </c>
      <c r="F570" s="19" t="str">
        <f t="shared" si="91"/>
        <v/>
      </c>
    </row>
    <row r="571" spans="1:6">
      <c r="A571" s="19" t="str">
        <f t="shared" si="81"/>
        <v>481</v>
      </c>
      <c r="B571" s="8">
        <v>4811</v>
      </c>
      <c r="C571" s="19" t="s">
        <v>767</v>
      </c>
      <c r="D571" s="19">
        <f t="shared" si="89"/>
        <v>0</v>
      </c>
      <c r="E571" s="19">
        <f t="shared" si="90"/>
        <v>0</v>
      </c>
      <c r="F571" s="19" t="str">
        <f t="shared" si="91"/>
        <v/>
      </c>
    </row>
    <row r="572" spans="1:6">
      <c r="A572" s="19" t="str">
        <f t="shared" si="81"/>
        <v>48</v>
      </c>
      <c r="B572" s="8">
        <v>482</v>
      </c>
      <c r="C572" s="19" t="s">
        <v>768</v>
      </c>
      <c r="D572" s="19">
        <f t="shared" si="89"/>
        <v>0</v>
      </c>
      <c r="E572" s="19">
        <f t="shared" si="90"/>
        <v>0</v>
      </c>
      <c r="F572" s="19" t="str">
        <f t="shared" si="91"/>
        <v/>
      </c>
    </row>
    <row r="573" spans="1:6">
      <c r="A573" s="19" t="str">
        <f t="shared" si="81"/>
        <v>482</v>
      </c>
      <c r="B573" s="8">
        <v>4820</v>
      </c>
      <c r="C573" s="19" t="s">
        <v>768</v>
      </c>
      <c r="D573" s="19">
        <f t="shared" si="89"/>
        <v>0</v>
      </c>
      <c r="E573" s="19">
        <f t="shared" si="90"/>
        <v>0</v>
      </c>
      <c r="F573" s="19" t="str">
        <f t="shared" si="91"/>
        <v/>
      </c>
    </row>
    <row r="574" spans="1:6">
      <c r="A574" s="19" t="str">
        <f t="shared" si="81"/>
        <v>48</v>
      </c>
      <c r="B574" s="8">
        <v>483</v>
      </c>
      <c r="C574" s="19" t="s">
        <v>769</v>
      </c>
      <c r="D574" s="19">
        <f t="shared" si="89"/>
        <v>0</v>
      </c>
      <c r="E574" s="19">
        <f t="shared" si="90"/>
        <v>0</v>
      </c>
      <c r="F574" s="19" t="str">
        <f t="shared" si="91"/>
        <v/>
      </c>
    </row>
    <row r="575" spans="1:6">
      <c r="A575" s="19" t="str">
        <f t="shared" si="81"/>
        <v>483</v>
      </c>
      <c r="B575" s="8">
        <v>4830</v>
      </c>
      <c r="C575" s="19" t="s">
        <v>769</v>
      </c>
      <c r="D575" s="19">
        <f t="shared" si="89"/>
        <v>0</v>
      </c>
      <c r="E575" s="19">
        <f t="shared" si="90"/>
        <v>0</v>
      </c>
      <c r="F575" s="19" t="str">
        <f t="shared" si="91"/>
        <v/>
      </c>
    </row>
    <row r="576" spans="1:6">
      <c r="A576" s="19" t="str">
        <f t="shared" si="81"/>
        <v>48</v>
      </c>
      <c r="B576" s="8">
        <v>484</v>
      </c>
      <c r="C576" s="19" t="s">
        <v>770</v>
      </c>
      <c r="D576" s="19">
        <f t="shared" si="89"/>
        <v>0</v>
      </c>
      <c r="E576" s="19">
        <f t="shared" si="90"/>
        <v>0</v>
      </c>
      <c r="F576" s="19" t="str">
        <f t="shared" si="91"/>
        <v/>
      </c>
    </row>
    <row r="577" spans="1:6">
      <c r="A577" s="19" t="str">
        <f t="shared" si="81"/>
        <v>484</v>
      </c>
      <c r="B577" s="8">
        <v>4840</v>
      </c>
      <c r="C577" s="19" t="s">
        <v>771</v>
      </c>
      <c r="D577" s="19">
        <f t="shared" si="89"/>
        <v>0</v>
      </c>
      <c r="E577" s="19">
        <f t="shared" si="90"/>
        <v>0</v>
      </c>
      <c r="F577" s="19" t="str">
        <f t="shared" si="91"/>
        <v/>
      </c>
    </row>
    <row r="578" spans="1:6">
      <c r="A578" s="19" t="str">
        <f t="shared" si="81"/>
        <v>484</v>
      </c>
      <c r="B578" s="8">
        <v>4841</v>
      </c>
      <c r="C578" s="19" t="s">
        <v>772</v>
      </c>
      <c r="D578" s="19">
        <f t="shared" si="89"/>
        <v>0</v>
      </c>
      <c r="E578" s="19">
        <f t="shared" si="90"/>
        <v>0</v>
      </c>
      <c r="F578" s="19" t="str">
        <f t="shared" si="91"/>
        <v/>
      </c>
    </row>
    <row r="579" spans="1:6">
      <c r="A579" s="19" t="str">
        <f t="shared" si="81"/>
        <v>48</v>
      </c>
      <c r="B579" s="8">
        <v>486</v>
      </c>
      <c r="C579" s="19" t="s">
        <v>773</v>
      </c>
      <c r="D579" s="19">
        <f t="shared" ref="D579:D588" si="92">IF(LEN(B579)&lt;4,SUMIF(SgNr,$B579,SgAnfBestand),SUMIF(DeKontoNr,B579,DeAnfBestand))</f>
        <v>0</v>
      </c>
      <c r="E579" s="19">
        <f t="shared" ref="E579:E588" si="93">IF(LEN(B579)&lt;4,SUMIF(SgNr,$B579,SgEndBestand),IF(B579&lt;3000,D579+SUMIF(DeKontoNr,B579,DeBuchBetrag),SUMIF(DeKontoNr,B579,DeBuchBetrag)))</f>
        <v>0</v>
      </c>
      <c r="F579" s="19" t="str">
        <f t="shared" ref="F579:F588" si="94">IF(OR(B579=1,B579=3,B579=5,B579=7,B579=9000),E579-D579,IF(OR(B579=2,B579=4,B579=6,B579=8,B579=9001),-(E579-D579),""))</f>
        <v/>
      </c>
    </row>
    <row r="580" spans="1:6">
      <c r="A580" s="19" t="str">
        <f t="shared" si="81"/>
        <v>486</v>
      </c>
      <c r="B580" s="8">
        <v>4860</v>
      </c>
      <c r="C580" s="19" t="s">
        <v>774</v>
      </c>
      <c r="D580" s="19">
        <f t="shared" si="92"/>
        <v>0</v>
      </c>
      <c r="E580" s="19">
        <f t="shared" si="93"/>
        <v>0</v>
      </c>
      <c r="F580" s="19" t="str">
        <f t="shared" si="94"/>
        <v/>
      </c>
    </row>
    <row r="581" spans="1:6">
      <c r="A581" s="19" t="str">
        <f t="shared" si="81"/>
        <v>486</v>
      </c>
      <c r="B581" s="8">
        <v>4861</v>
      </c>
      <c r="C581" s="19" t="s">
        <v>775</v>
      </c>
      <c r="D581" s="19">
        <f t="shared" si="92"/>
        <v>0</v>
      </c>
      <c r="E581" s="19">
        <f t="shared" si="93"/>
        <v>0</v>
      </c>
      <c r="F581" s="19" t="str">
        <f t="shared" si="94"/>
        <v/>
      </c>
    </row>
    <row r="582" spans="1:6">
      <c r="A582" s="19" t="str">
        <f t="shared" si="81"/>
        <v>486</v>
      </c>
      <c r="B582" s="8">
        <v>4862</v>
      </c>
      <c r="C582" s="19" t="s">
        <v>776</v>
      </c>
      <c r="D582" s="19">
        <f t="shared" si="92"/>
        <v>0</v>
      </c>
      <c r="E582" s="19">
        <f t="shared" si="93"/>
        <v>0</v>
      </c>
      <c r="F582" s="19" t="str">
        <f t="shared" si="94"/>
        <v/>
      </c>
    </row>
    <row r="583" spans="1:6">
      <c r="A583" s="19" t="str">
        <f t="shared" si="81"/>
        <v>486</v>
      </c>
      <c r="B583" s="8">
        <v>4863</v>
      </c>
      <c r="C583" s="19" t="s">
        <v>777</v>
      </c>
      <c r="D583" s="19">
        <f t="shared" si="92"/>
        <v>0</v>
      </c>
      <c r="E583" s="19">
        <f t="shared" si="93"/>
        <v>0</v>
      </c>
      <c r="F583" s="19" t="str">
        <f t="shared" si="94"/>
        <v/>
      </c>
    </row>
    <row r="584" spans="1:6">
      <c r="A584" s="19" t="str">
        <f t="shared" si="81"/>
        <v>486</v>
      </c>
      <c r="B584" s="8">
        <v>4864</v>
      </c>
      <c r="C584" s="19" t="s">
        <v>778</v>
      </c>
      <c r="D584" s="19">
        <f t="shared" si="92"/>
        <v>0</v>
      </c>
      <c r="E584" s="19">
        <f t="shared" si="93"/>
        <v>0</v>
      </c>
      <c r="F584" s="19" t="str">
        <f t="shared" si="94"/>
        <v/>
      </c>
    </row>
    <row r="585" spans="1:6">
      <c r="A585" s="19" t="str">
        <f t="shared" si="81"/>
        <v>486</v>
      </c>
      <c r="B585" s="8">
        <v>4865</v>
      </c>
      <c r="C585" s="19" t="s">
        <v>779</v>
      </c>
      <c r="D585" s="19">
        <f t="shared" si="92"/>
        <v>0</v>
      </c>
      <c r="E585" s="19">
        <f t="shared" si="93"/>
        <v>0</v>
      </c>
      <c r="F585" s="19" t="str">
        <f t="shared" si="94"/>
        <v/>
      </c>
    </row>
    <row r="586" spans="1:6">
      <c r="A586" s="19" t="str">
        <f t="shared" si="81"/>
        <v>486</v>
      </c>
      <c r="B586" s="8">
        <v>4866</v>
      </c>
      <c r="C586" s="19" t="s">
        <v>780</v>
      </c>
      <c r="D586" s="19">
        <f t="shared" si="92"/>
        <v>0</v>
      </c>
      <c r="E586" s="19">
        <f t="shared" si="93"/>
        <v>0</v>
      </c>
      <c r="F586" s="19" t="str">
        <f t="shared" si="94"/>
        <v/>
      </c>
    </row>
    <row r="587" spans="1:6">
      <c r="A587" s="19" t="str">
        <f t="shared" si="81"/>
        <v>486</v>
      </c>
      <c r="B587" s="8">
        <v>4867</v>
      </c>
      <c r="C587" s="19" t="s">
        <v>781</v>
      </c>
      <c r="D587" s="19">
        <f t="shared" ref="D587" si="95">IF(LEN(B587)&lt;4,SUMIF(SgNr,$B587,SgAnfBestand),SUMIF(DeKontoNr,B587,DeAnfBestand))</f>
        <v>0</v>
      </c>
      <c r="E587" s="19">
        <f t="shared" ref="E587" si="96">IF(LEN(B587)&lt;4,SUMIF(SgNr,$B587,SgEndBestand),IF(B587&lt;3000,D587+SUMIF(DeKontoNr,B587,DeBuchBetrag),SUMIF(DeKontoNr,B587,DeBuchBetrag)))</f>
        <v>0</v>
      </c>
      <c r="F587" s="19" t="str">
        <f t="shared" ref="F587" si="97">IF(OR(B587=1,B587=3,B587=5,B587=7,B587=9000),E587-D587,IF(OR(B587=2,B587=4,B587=6,B587=8,B587=9001),-(E587-D587),""))</f>
        <v/>
      </c>
    </row>
    <row r="588" spans="1:6">
      <c r="A588" s="19" t="str">
        <f t="shared" si="81"/>
        <v>486</v>
      </c>
      <c r="B588" s="8">
        <v>4868</v>
      </c>
      <c r="C588" s="19" t="s">
        <v>782</v>
      </c>
      <c r="D588" s="19">
        <f t="shared" si="92"/>
        <v>0</v>
      </c>
      <c r="E588" s="19">
        <f t="shared" si="93"/>
        <v>0</v>
      </c>
      <c r="F588" s="19" t="str">
        <f t="shared" si="94"/>
        <v/>
      </c>
    </row>
    <row r="589" spans="1:6">
      <c r="A589" s="19" t="str">
        <f t="shared" si="81"/>
        <v>48</v>
      </c>
      <c r="B589" s="8">
        <v>489</v>
      </c>
      <c r="C589" s="19" t="s">
        <v>288</v>
      </c>
      <c r="D589" s="19">
        <f t="shared" si="79"/>
        <v>0</v>
      </c>
      <c r="E589" s="19">
        <f t="shared" si="80"/>
        <v>0</v>
      </c>
      <c r="F589" s="19" t="str">
        <f t="shared" si="82"/>
        <v/>
      </c>
    </row>
    <row r="590" spans="1:6">
      <c r="A590" s="19" t="str">
        <f t="shared" si="81"/>
        <v>489</v>
      </c>
      <c r="B590" s="8">
        <v>4895</v>
      </c>
      <c r="C590" s="19" t="s">
        <v>289</v>
      </c>
      <c r="D590" s="19">
        <f t="shared" si="79"/>
        <v>0</v>
      </c>
      <c r="E590" s="19">
        <f t="shared" si="80"/>
        <v>0</v>
      </c>
      <c r="F590" s="19" t="str">
        <f t="shared" si="82"/>
        <v/>
      </c>
    </row>
    <row r="591" spans="1:6">
      <c r="A591" s="19" t="str">
        <f t="shared" si="81"/>
        <v>4</v>
      </c>
      <c r="B591" s="8">
        <v>49</v>
      </c>
      <c r="C591" s="19" t="s">
        <v>743</v>
      </c>
      <c r="D591" s="19">
        <f t="shared" si="79"/>
        <v>0</v>
      </c>
      <c r="E591" s="19">
        <f t="shared" si="80"/>
        <v>0</v>
      </c>
      <c r="F591" s="19" t="str">
        <f t="shared" si="82"/>
        <v/>
      </c>
    </row>
    <row r="592" spans="1:6">
      <c r="A592" s="19" t="str">
        <f t="shared" si="81"/>
        <v>49</v>
      </c>
      <c r="B592" s="8">
        <v>490</v>
      </c>
      <c r="C592" s="19" t="s">
        <v>149</v>
      </c>
      <c r="D592" s="19">
        <f t="shared" si="79"/>
        <v>0</v>
      </c>
      <c r="E592" s="19">
        <f t="shared" si="80"/>
        <v>0</v>
      </c>
      <c r="F592" s="19" t="str">
        <f t="shared" si="82"/>
        <v/>
      </c>
    </row>
    <row r="593" spans="1:6">
      <c r="A593" s="19" t="str">
        <f t="shared" si="81"/>
        <v>490</v>
      </c>
      <c r="B593" s="8">
        <v>4900</v>
      </c>
      <c r="C593" s="19" t="s">
        <v>150</v>
      </c>
      <c r="D593" s="19">
        <f t="shared" si="79"/>
        <v>0</v>
      </c>
      <c r="E593" s="19">
        <f t="shared" si="80"/>
        <v>0</v>
      </c>
      <c r="F593" s="19" t="str">
        <f t="shared" si="82"/>
        <v/>
      </c>
    </row>
    <row r="594" spans="1:6">
      <c r="A594" s="19" t="str">
        <f t="shared" si="81"/>
        <v>49</v>
      </c>
      <c r="B594" s="8">
        <v>491</v>
      </c>
      <c r="C594" s="19" t="s">
        <v>151</v>
      </c>
      <c r="D594" s="19">
        <f t="shared" si="79"/>
        <v>0</v>
      </c>
      <c r="E594" s="19">
        <f t="shared" si="80"/>
        <v>0</v>
      </c>
      <c r="F594" s="19" t="str">
        <f t="shared" si="82"/>
        <v/>
      </c>
    </row>
    <row r="595" spans="1:6">
      <c r="A595" s="19" t="str">
        <f t="shared" si="81"/>
        <v>491</v>
      </c>
      <c r="B595" s="8">
        <v>4910</v>
      </c>
      <c r="C595" s="19" t="s">
        <v>152</v>
      </c>
      <c r="D595" s="19">
        <f t="shared" si="79"/>
        <v>0</v>
      </c>
      <c r="E595" s="19">
        <f t="shared" si="80"/>
        <v>0</v>
      </c>
      <c r="F595" s="19" t="str">
        <f t="shared" si="82"/>
        <v/>
      </c>
    </row>
    <row r="596" spans="1:6">
      <c r="A596" s="19" t="str">
        <f t="shared" si="81"/>
        <v>49</v>
      </c>
      <c r="B596" s="8">
        <v>492</v>
      </c>
      <c r="C596" s="19" t="s">
        <v>153</v>
      </c>
      <c r="D596" s="19">
        <f t="shared" si="79"/>
        <v>0</v>
      </c>
      <c r="E596" s="19">
        <f t="shared" si="80"/>
        <v>0</v>
      </c>
      <c r="F596" s="19" t="str">
        <f t="shared" si="82"/>
        <v/>
      </c>
    </row>
    <row r="597" spans="1:6">
      <c r="A597" s="19" t="str">
        <f t="shared" si="81"/>
        <v>492</v>
      </c>
      <c r="B597" s="8">
        <v>4920</v>
      </c>
      <c r="C597" s="19" t="s">
        <v>154</v>
      </c>
      <c r="D597" s="19">
        <f t="shared" si="79"/>
        <v>0</v>
      </c>
      <c r="E597" s="19">
        <f t="shared" si="80"/>
        <v>0</v>
      </c>
      <c r="F597" s="19" t="str">
        <f t="shared" si="82"/>
        <v/>
      </c>
    </row>
    <row r="598" spans="1:6">
      <c r="A598" s="19" t="str">
        <f t="shared" si="81"/>
        <v>49</v>
      </c>
      <c r="B598" s="8">
        <v>493</v>
      </c>
      <c r="C598" s="19" t="s">
        <v>155</v>
      </c>
      <c r="D598" s="19">
        <f t="shared" si="79"/>
        <v>0</v>
      </c>
      <c r="E598" s="19">
        <f t="shared" si="80"/>
        <v>0</v>
      </c>
      <c r="F598" s="19" t="str">
        <f t="shared" si="82"/>
        <v/>
      </c>
    </row>
    <row r="599" spans="1:6">
      <c r="A599" s="19" t="str">
        <f t="shared" si="81"/>
        <v>493</v>
      </c>
      <c r="B599" s="8">
        <v>4930</v>
      </c>
      <c r="C599" s="19" t="s">
        <v>156</v>
      </c>
      <c r="D599" s="19">
        <f t="shared" si="79"/>
        <v>0</v>
      </c>
      <c r="E599" s="19">
        <f t="shared" si="80"/>
        <v>0</v>
      </c>
      <c r="F599" s="19" t="str">
        <f t="shared" si="82"/>
        <v/>
      </c>
    </row>
    <row r="600" spans="1:6">
      <c r="A600" s="19" t="str">
        <f t="shared" si="81"/>
        <v>49</v>
      </c>
      <c r="B600" s="8">
        <v>494</v>
      </c>
      <c r="C600" s="19" t="s">
        <v>157</v>
      </c>
      <c r="D600" s="19">
        <f t="shared" si="79"/>
        <v>0</v>
      </c>
      <c r="E600" s="19">
        <f t="shared" si="80"/>
        <v>0</v>
      </c>
      <c r="F600" s="19" t="str">
        <f t="shared" si="82"/>
        <v/>
      </c>
    </row>
    <row r="601" spans="1:6">
      <c r="A601" s="19" t="str">
        <f t="shared" si="81"/>
        <v>494</v>
      </c>
      <c r="B601" s="8">
        <v>4940</v>
      </c>
      <c r="C601" s="19" t="s">
        <v>158</v>
      </c>
      <c r="D601" s="19">
        <f t="shared" si="79"/>
        <v>0</v>
      </c>
      <c r="E601" s="19">
        <f t="shared" si="80"/>
        <v>0</v>
      </c>
      <c r="F601" s="19" t="str">
        <f t="shared" si="82"/>
        <v/>
      </c>
    </row>
    <row r="602" spans="1:6">
      <c r="A602" s="19" t="str">
        <f t="shared" si="81"/>
        <v>49</v>
      </c>
      <c r="B602" s="8">
        <v>497</v>
      </c>
      <c r="C602" s="19" t="s">
        <v>744</v>
      </c>
      <c r="D602" s="19">
        <f t="shared" ref="D602:D603" si="98">IF(LEN(B602)&lt;4,SUMIF(SgNr,$B602,SgAnfBestand),SUMIF(DeKontoNr,B602,DeAnfBestand))</f>
        <v>0</v>
      </c>
      <c r="E602" s="19">
        <f t="shared" ref="E602:E603" si="99">IF(LEN(B602)&lt;4,SUMIF(SgNr,$B602,SgEndBestand),IF(B602&lt;3000,D602+SUMIF(DeKontoNr,B602,DeBuchBetrag),SUMIF(DeKontoNr,B602,DeBuchBetrag)))</f>
        <v>0</v>
      </c>
      <c r="F602" s="19" t="str">
        <f t="shared" ref="F602:F603" si="100">IF(OR(B602=1,B602=3,B602=5,B602=7,B602=9000),E602-D602,IF(OR(B602=2,B602=4,B602=6,B602=8,B602=9001),-(E602-D602),""))</f>
        <v/>
      </c>
    </row>
    <row r="603" spans="1:6">
      <c r="A603" s="19" t="str">
        <f t="shared" si="81"/>
        <v>497</v>
      </c>
      <c r="B603" s="8">
        <v>4970</v>
      </c>
      <c r="C603" s="19" t="s">
        <v>744</v>
      </c>
      <c r="D603" s="19">
        <f t="shared" si="98"/>
        <v>0</v>
      </c>
      <c r="E603" s="19">
        <f t="shared" si="99"/>
        <v>0</v>
      </c>
      <c r="F603" s="19" t="str">
        <f t="shared" si="100"/>
        <v/>
      </c>
    </row>
    <row r="604" spans="1:6">
      <c r="A604" s="19" t="str">
        <f t="shared" si="81"/>
        <v>49</v>
      </c>
      <c r="B604" s="8">
        <v>498</v>
      </c>
      <c r="C604" s="19" t="s">
        <v>159</v>
      </c>
      <c r="D604" s="19">
        <f t="shared" si="79"/>
        <v>0</v>
      </c>
      <c r="E604" s="19">
        <f t="shared" si="80"/>
        <v>0</v>
      </c>
      <c r="F604" s="19" t="str">
        <f t="shared" si="82"/>
        <v/>
      </c>
    </row>
    <row r="605" spans="1:6">
      <c r="A605" s="19" t="str">
        <f t="shared" si="81"/>
        <v>498</v>
      </c>
      <c r="B605" s="8">
        <v>4980</v>
      </c>
      <c r="C605" s="19" t="s">
        <v>160</v>
      </c>
      <c r="D605" s="19">
        <f t="shared" si="79"/>
        <v>0</v>
      </c>
      <c r="E605" s="19">
        <f t="shared" si="80"/>
        <v>0</v>
      </c>
      <c r="F605" s="19" t="str">
        <f t="shared" si="82"/>
        <v/>
      </c>
    </row>
    <row r="606" spans="1:6">
      <c r="A606" s="19" t="str">
        <f t="shared" si="81"/>
        <v>49</v>
      </c>
      <c r="B606" s="8">
        <v>499</v>
      </c>
      <c r="C606" s="19" t="s">
        <v>161</v>
      </c>
      <c r="D606" s="19">
        <f t="shared" si="79"/>
        <v>0</v>
      </c>
      <c r="E606" s="19">
        <f t="shared" si="80"/>
        <v>0</v>
      </c>
      <c r="F606" s="19" t="str">
        <f t="shared" si="82"/>
        <v/>
      </c>
    </row>
    <row r="607" spans="1:6">
      <c r="A607" s="110" t="str">
        <f t="shared" si="81"/>
        <v>499</v>
      </c>
      <c r="B607" s="111">
        <v>4990</v>
      </c>
      <c r="C607" s="110" t="s">
        <v>161</v>
      </c>
      <c r="D607" s="110">
        <f t="shared" si="79"/>
        <v>0</v>
      </c>
      <c r="E607" s="110">
        <f t="shared" si="80"/>
        <v>0</v>
      </c>
      <c r="F607" s="110" t="str">
        <f t="shared" si="82"/>
        <v/>
      </c>
    </row>
    <row r="608" spans="1:6">
      <c r="A608" s="19" t="str">
        <f t="shared" si="81"/>
        <v/>
      </c>
      <c r="B608" s="8">
        <v>5</v>
      </c>
      <c r="C608" s="19" t="s">
        <v>556</v>
      </c>
      <c r="D608" s="19">
        <f t="shared" ref="D608:D672" si="101">IF(LEN(B608)&lt;4,SUMIF(SgNr,$B608,SgAnfBestand),SUMIF(DeKontoNr,B608,DeAnfBestand))</f>
        <v>0</v>
      </c>
      <c r="E608" s="19">
        <f t="shared" ref="E608:E672" si="102">IF(LEN(B608)&lt;4,SUMIF(SgNr,$B608,SgEndBestand),IF(B608&lt;3000,D608+SUMIF(DeKontoNr,B608,DeBuchBetrag),SUMIF(DeKontoNr,B608,DeBuchBetrag)))</f>
        <v>0</v>
      </c>
      <c r="F608" s="19">
        <f t="shared" si="82"/>
        <v>0</v>
      </c>
    </row>
    <row r="609" spans="1:6">
      <c r="A609" s="19" t="str">
        <f t="shared" si="81"/>
        <v>5</v>
      </c>
      <c r="B609" s="8">
        <v>50</v>
      </c>
      <c r="C609" s="19" t="s">
        <v>442</v>
      </c>
      <c r="D609" s="19">
        <f t="shared" si="101"/>
        <v>0</v>
      </c>
      <c r="E609" s="19">
        <f t="shared" si="102"/>
        <v>0</v>
      </c>
      <c r="F609" s="19" t="str">
        <f t="shared" si="82"/>
        <v/>
      </c>
    </row>
    <row r="610" spans="1:6">
      <c r="A610" s="19" t="str">
        <f t="shared" si="81"/>
        <v>50</v>
      </c>
      <c r="B610" s="8">
        <v>500</v>
      </c>
      <c r="C610" s="19" t="s">
        <v>439</v>
      </c>
      <c r="D610" s="19">
        <f t="shared" si="101"/>
        <v>0</v>
      </c>
      <c r="E610" s="19">
        <f t="shared" si="102"/>
        <v>0</v>
      </c>
      <c r="F610" s="19" t="str">
        <f t="shared" si="82"/>
        <v/>
      </c>
    </row>
    <row r="611" spans="1:6">
      <c r="A611" s="19" t="str">
        <f t="shared" ref="A611:A675" si="103">IF(LEN($B611)=4,LEFT($B611,3),IF(LEN($B611)=3,LEFT($B611,2),IF(LEN($B611)=2,LEFT($B611,1),"")))</f>
        <v>500</v>
      </c>
      <c r="B611" s="8">
        <v>5000</v>
      </c>
      <c r="C611" s="19" t="s">
        <v>439</v>
      </c>
      <c r="D611" s="19">
        <f t="shared" si="101"/>
        <v>0</v>
      </c>
      <c r="E611" s="19">
        <f t="shared" si="102"/>
        <v>0</v>
      </c>
      <c r="F611" s="19" t="str">
        <f t="shared" ref="F611:F675" si="104">IF(OR(B611=1,B611=3,B611=5,B611=7,B611=9000),E611-D611,IF(OR(B611=2,B611=4,B611=6,B611=8,B611=9001),-(E611-D611),""))</f>
        <v/>
      </c>
    </row>
    <row r="612" spans="1:6">
      <c r="A612" s="19" t="str">
        <f t="shared" si="103"/>
        <v>50</v>
      </c>
      <c r="B612" s="8">
        <v>501</v>
      </c>
      <c r="C612" s="19" t="s">
        <v>342</v>
      </c>
      <c r="D612" s="19">
        <f t="shared" si="101"/>
        <v>0</v>
      </c>
      <c r="E612" s="19">
        <f t="shared" si="102"/>
        <v>0</v>
      </c>
      <c r="F612" s="19" t="str">
        <f t="shared" si="104"/>
        <v/>
      </c>
    </row>
    <row r="613" spans="1:6">
      <c r="A613" s="19" t="str">
        <f t="shared" si="103"/>
        <v>501</v>
      </c>
      <c r="B613" s="8">
        <v>5010</v>
      </c>
      <c r="C613" s="19" t="s">
        <v>342</v>
      </c>
      <c r="D613" s="19">
        <f t="shared" si="101"/>
        <v>0</v>
      </c>
      <c r="E613" s="19">
        <f t="shared" si="102"/>
        <v>0</v>
      </c>
      <c r="F613" s="19" t="str">
        <f t="shared" si="104"/>
        <v/>
      </c>
    </row>
    <row r="614" spans="1:6">
      <c r="A614" s="19" t="str">
        <f t="shared" si="103"/>
        <v>50</v>
      </c>
      <c r="B614" s="8">
        <v>502</v>
      </c>
      <c r="C614" s="19" t="s">
        <v>343</v>
      </c>
      <c r="D614" s="19">
        <f t="shared" si="101"/>
        <v>0</v>
      </c>
      <c r="E614" s="19">
        <f t="shared" si="102"/>
        <v>0</v>
      </c>
      <c r="F614" s="19" t="str">
        <f t="shared" si="104"/>
        <v/>
      </c>
    </row>
    <row r="615" spans="1:6">
      <c r="A615" s="19" t="str">
        <f t="shared" si="103"/>
        <v>502</v>
      </c>
      <c r="B615" s="8">
        <v>5020</v>
      </c>
      <c r="C615" s="19" t="s">
        <v>343</v>
      </c>
      <c r="D615" s="19">
        <f t="shared" si="101"/>
        <v>0</v>
      </c>
      <c r="E615" s="19">
        <f t="shared" si="102"/>
        <v>0</v>
      </c>
      <c r="F615" s="19" t="str">
        <f t="shared" si="104"/>
        <v/>
      </c>
    </row>
    <row r="616" spans="1:6">
      <c r="A616" s="19" t="str">
        <f t="shared" si="103"/>
        <v>50</v>
      </c>
      <c r="B616" s="8">
        <v>503</v>
      </c>
      <c r="C616" s="19" t="s">
        <v>443</v>
      </c>
      <c r="D616" s="19">
        <f t="shared" si="101"/>
        <v>0</v>
      </c>
      <c r="E616" s="19">
        <f t="shared" si="102"/>
        <v>0</v>
      </c>
      <c r="F616" s="19" t="str">
        <f t="shared" si="104"/>
        <v/>
      </c>
    </row>
    <row r="617" spans="1:6">
      <c r="A617" s="19" t="str">
        <f t="shared" si="103"/>
        <v>503</v>
      </c>
      <c r="B617" s="8">
        <v>5030</v>
      </c>
      <c r="C617" s="19" t="s">
        <v>701</v>
      </c>
      <c r="D617" s="19">
        <f t="shared" si="101"/>
        <v>0</v>
      </c>
      <c r="E617" s="19">
        <f t="shared" si="102"/>
        <v>0</v>
      </c>
      <c r="F617" s="19" t="str">
        <f t="shared" si="104"/>
        <v/>
      </c>
    </row>
    <row r="618" spans="1:6">
      <c r="A618" s="19" t="str">
        <f t="shared" si="103"/>
        <v>50</v>
      </c>
      <c r="B618" s="8">
        <v>504</v>
      </c>
      <c r="C618" s="19" t="s">
        <v>345</v>
      </c>
      <c r="D618" s="19">
        <f t="shared" si="101"/>
        <v>0</v>
      </c>
      <c r="E618" s="19">
        <f t="shared" si="102"/>
        <v>0</v>
      </c>
      <c r="F618" s="19" t="str">
        <f t="shared" si="104"/>
        <v/>
      </c>
    </row>
    <row r="619" spans="1:6">
      <c r="A619" s="19" t="str">
        <f t="shared" si="103"/>
        <v>504</v>
      </c>
      <c r="B619" s="8">
        <v>5040</v>
      </c>
      <c r="C619" s="19" t="s">
        <v>345</v>
      </c>
      <c r="D619" s="19">
        <f t="shared" si="101"/>
        <v>0</v>
      </c>
      <c r="E619" s="19">
        <f t="shared" si="102"/>
        <v>0</v>
      </c>
      <c r="F619" s="19" t="str">
        <f t="shared" si="104"/>
        <v/>
      </c>
    </row>
    <row r="620" spans="1:6">
      <c r="A620" s="19" t="str">
        <f t="shared" si="103"/>
        <v>50</v>
      </c>
      <c r="B620" s="8">
        <v>505</v>
      </c>
      <c r="C620" s="19" t="s">
        <v>346</v>
      </c>
      <c r="D620" s="19">
        <f t="shared" si="101"/>
        <v>0</v>
      </c>
      <c r="E620" s="19">
        <f t="shared" si="102"/>
        <v>0</v>
      </c>
      <c r="F620" s="19" t="str">
        <f t="shared" si="104"/>
        <v/>
      </c>
    </row>
    <row r="621" spans="1:6">
      <c r="A621" s="19" t="str">
        <f t="shared" si="103"/>
        <v>505</v>
      </c>
      <c r="B621" s="8">
        <v>5050</v>
      </c>
      <c r="C621" s="19" t="s">
        <v>346</v>
      </c>
      <c r="D621" s="19">
        <f t="shared" si="101"/>
        <v>0</v>
      </c>
      <c r="E621" s="19">
        <f t="shared" si="102"/>
        <v>0</v>
      </c>
      <c r="F621" s="19" t="str">
        <f t="shared" si="104"/>
        <v/>
      </c>
    </row>
    <row r="622" spans="1:6">
      <c r="A622" s="19" t="str">
        <f t="shared" si="103"/>
        <v>50</v>
      </c>
      <c r="B622" s="8">
        <v>506</v>
      </c>
      <c r="C622" s="19" t="s">
        <v>440</v>
      </c>
      <c r="D622" s="19">
        <f t="shared" si="101"/>
        <v>0</v>
      </c>
      <c r="E622" s="19">
        <f t="shared" si="102"/>
        <v>0</v>
      </c>
      <c r="F622" s="19" t="str">
        <f t="shared" si="104"/>
        <v/>
      </c>
    </row>
    <row r="623" spans="1:6">
      <c r="A623" s="19" t="str">
        <f t="shared" si="103"/>
        <v>506</v>
      </c>
      <c r="B623" s="8">
        <v>5060</v>
      </c>
      <c r="C623" s="19" t="s">
        <v>440</v>
      </c>
      <c r="D623" s="19">
        <f t="shared" si="101"/>
        <v>0</v>
      </c>
      <c r="E623" s="19">
        <f t="shared" si="102"/>
        <v>0</v>
      </c>
      <c r="F623" s="19" t="str">
        <f t="shared" si="104"/>
        <v/>
      </c>
    </row>
    <row r="624" spans="1:6">
      <c r="A624" s="19" t="str">
        <f t="shared" si="103"/>
        <v>50</v>
      </c>
      <c r="B624" s="8">
        <v>509</v>
      </c>
      <c r="C624" s="19" t="s">
        <v>349</v>
      </c>
      <c r="D624" s="19">
        <f t="shared" si="101"/>
        <v>0</v>
      </c>
      <c r="E624" s="19">
        <f t="shared" si="102"/>
        <v>0</v>
      </c>
      <c r="F624" s="19" t="str">
        <f t="shared" si="104"/>
        <v/>
      </c>
    </row>
    <row r="625" spans="1:6">
      <c r="A625" s="19" t="str">
        <f t="shared" si="103"/>
        <v>509</v>
      </c>
      <c r="B625" s="8">
        <v>5090</v>
      </c>
      <c r="C625" s="19" t="s">
        <v>349</v>
      </c>
      <c r="D625" s="19">
        <f t="shared" si="101"/>
        <v>0</v>
      </c>
      <c r="E625" s="19">
        <f t="shared" si="102"/>
        <v>0</v>
      </c>
      <c r="F625" s="19" t="str">
        <f t="shared" si="104"/>
        <v/>
      </c>
    </row>
    <row r="626" spans="1:6">
      <c r="A626" s="19" t="str">
        <f t="shared" si="103"/>
        <v>5</v>
      </c>
      <c r="B626" s="8">
        <v>51</v>
      </c>
      <c r="C626" s="19" t="s">
        <v>444</v>
      </c>
      <c r="D626" s="19">
        <f t="shared" si="101"/>
        <v>0</v>
      </c>
      <c r="E626" s="19">
        <f t="shared" si="102"/>
        <v>0</v>
      </c>
      <c r="F626" s="19" t="str">
        <f t="shared" si="104"/>
        <v/>
      </c>
    </row>
    <row r="627" spans="1:6">
      <c r="A627" s="19" t="str">
        <f t="shared" si="103"/>
        <v>51</v>
      </c>
      <c r="B627" s="8">
        <v>510</v>
      </c>
      <c r="C627" s="19" t="s">
        <v>439</v>
      </c>
      <c r="D627" s="19">
        <f t="shared" si="101"/>
        <v>0</v>
      </c>
      <c r="E627" s="19">
        <f t="shared" si="102"/>
        <v>0</v>
      </c>
      <c r="F627" s="19" t="str">
        <f t="shared" si="104"/>
        <v/>
      </c>
    </row>
    <row r="628" spans="1:6">
      <c r="A628" s="19" t="str">
        <f t="shared" si="103"/>
        <v>510</v>
      </c>
      <c r="B628" s="8">
        <v>5100</v>
      </c>
      <c r="C628" s="19" t="s">
        <v>445</v>
      </c>
      <c r="D628" s="19">
        <f t="shared" si="101"/>
        <v>0</v>
      </c>
      <c r="E628" s="19">
        <f t="shared" si="102"/>
        <v>0</v>
      </c>
      <c r="F628" s="19" t="str">
        <f t="shared" si="104"/>
        <v/>
      </c>
    </row>
    <row r="629" spans="1:6">
      <c r="A629" s="19" t="str">
        <f t="shared" si="103"/>
        <v>51</v>
      </c>
      <c r="B629" s="8">
        <v>511</v>
      </c>
      <c r="C629" s="19" t="s">
        <v>342</v>
      </c>
      <c r="D629" s="19">
        <f t="shared" si="101"/>
        <v>0</v>
      </c>
      <c r="E629" s="19">
        <f t="shared" si="102"/>
        <v>0</v>
      </c>
      <c r="F629" s="19" t="str">
        <f t="shared" si="104"/>
        <v/>
      </c>
    </row>
    <row r="630" spans="1:6">
      <c r="A630" s="19" t="str">
        <f t="shared" si="103"/>
        <v>511</v>
      </c>
      <c r="B630" s="8">
        <v>5110</v>
      </c>
      <c r="C630" s="19" t="s">
        <v>446</v>
      </c>
      <c r="D630" s="19">
        <f t="shared" si="101"/>
        <v>0</v>
      </c>
      <c r="E630" s="19">
        <f t="shared" si="102"/>
        <v>0</v>
      </c>
      <c r="F630" s="19" t="str">
        <f t="shared" si="104"/>
        <v/>
      </c>
    </row>
    <row r="631" spans="1:6">
      <c r="A631" s="19" t="str">
        <f t="shared" si="103"/>
        <v>51</v>
      </c>
      <c r="B631" s="8">
        <v>512</v>
      </c>
      <c r="C631" s="19" t="s">
        <v>343</v>
      </c>
      <c r="D631" s="19">
        <f t="shared" si="101"/>
        <v>0</v>
      </c>
      <c r="E631" s="19">
        <f t="shared" si="102"/>
        <v>0</v>
      </c>
      <c r="F631" s="19" t="str">
        <f t="shared" si="104"/>
        <v/>
      </c>
    </row>
    <row r="632" spans="1:6">
      <c r="A632" s="19" t="str">
        <f t="shared" si="103"/>
        <v>512</v>
      </c>
      <c r="B632" s="8">
        <v>5120</v>
      </c>
      <c r="C632" s="19" t="s">
        <v>447</v>
      </c>
      <c r="D632" s="19">
        <f t="shared" si="101"/>
        <v>0</v>
      </c>
      <c r="E632" s="19">
        <f t="shared" si="102"/>
        <v>0</v>
      </c>
      <c r="F632" s="19" t="str">
        <f t="shared" si="104"/>
        <v/>
      </c>
    </row>
    <row r="633" spans="1:6">
      <c r="A633" s="19" t="str">
        <f t="shared" si="103"/>
        <v>51</v>
      </c>
      <c r="B633" s="8">
        <v>513</v>
      </c>
      <c r="C633" s="19" t="s">
        <v>443</v>
      </c>
      <c r="D633" s="19">
        <f t="shared" si="101"/>
        <v>0</v>
      </c>
      <c r="E633" s="19">
        <f t="shared" si="102"/>
        <v>0</v>
      </c>
      <c r="F633" s="19" t="str">
        <f t="shared" si="104"/>
        <v/>
      </c>
    </row>
    <row r="634" spans="1:6">
      <c r="A634" s="19" t="str">
        <f t="shared" si="103"/>
        <v>513</v>
      </c>
      <c r="B634" s="8">
        <v>5130</v>
      </c>
      <c r="C634" s="19" t="s">
        <v>448</v>
      </c>
      <c r="D634" s="19">
        <f t="shared" si="101"/>
        <v>0</v>
      </c>
      <c r="E634" s="19">
        <f t="shared" si="102"/>
        <v>0</v>
      </c>
      <c r="F634" s="19" t="str">
        <f t="shared" si="104"/>
        <v/>
      </c>
    </row>
    <row r="635" spans="1:6">
      <c r="A635" s="19" t="str">
        <f t="shared" si="103"/>
        <v>51</v>
      </c>
      <c r="B635" s="8">
        <v>514</v>
      </c>
      <c r="C635" s="19" t="s">
        <v>345</v>
      </c>
      <c r="D635" s="19">
        <f t="shared" si="101"/>
        <v>0</v>
      </c>
      <c r="E635" s="19">
        <f t="shared" si="102"/>
        <v>0</v>
      </c>
      <c r="F635" s="19" t="str">
        <f t="shared" si="104"/>
        <v/>
      </c>
    </row>
    <row r="636" spans="1:6">
      <c r="A636" s="19" t="str">
        <f t="shared" si="103"/>
        <v>514</v>
      </c>
      <c r="B636" s="8">
        <v>5140</v>
      </c>
      <c r="C636" s="19" t="s">
        <v>449</v>
      </c>
      <c r="D636" s="19">
        <f t="shared" si="101"/>
        <v>0</v>
      </c>
      <c r="E636" s="19">
        <f t="shared" si="102"/>
        <v>0</v>
      </c>
      <c r="F636" s="19" t="str">
        <f t="shared" si="104"/>
        <v/>
      </c>
    </row>
    <row r="637" spans="1:6">
      <c r="A637" s="19" t="str">
        <f t="shared" si="103"/>
        <v>51</v>
      </c>
      <c r="B637" s="8">
        <v>515</v>
      </c>
      <c r="C637" s="19" t="s">
        <v>346</v>
      </c>
      <c r="D637" s="19">
        <f t="shared" si="101"/>
        <v>0</v>
      </c>
      <c r="E637" s="19">
        <f t="shared" si="102"/>
        <v>0</v>
      </c>
      <c r="F637" s="19" t="str">
        <f t="shared" si="104"/>
        <v/>
      </c>
    </row>
    <row r="638" spans="1:6">
      <c r="A638" s="19" t="str">
        <f t="shared" si="103"/>
        <v>515</v>
      </c>
      <c r="B638" s="8">
        <v>5150</v>
      </c>
      <c r="C638" s="19" t="s">
        <v>450</v>
      </c>
      <c r="D638" s="19">
        <f t="shared" si="101"/>
        <v>0</v>
      </c>
      <c r="E638" s="19">
        <f t="shared" si="102"/>
        <v>0</v>
      </c>
      <c r="F638" s="19" t="str">
        <f t="shared" si="104"/>
        <v/>
      </c>
    </row>
    <row r="639" spans="1:6">
      <c r="A639" s="19" t="str">
        <f t="shared" si="103"/>
        <v>51</v>
      </c>
      <c r="B639" s="8">
        <v>516</v>
      </c>
      <c r="C639" s="19" t="s">
        <v>440</v>
      </c>
      <c r="D639" s="19">
        <f t="shared" si="101"/>
        <v>0</v>
      </c>
      <c r="E639" s="19">
        <f t="shared" si="102"/>
        <v>0</v>
      </c>
      <c r="F639" s="19" t="str">
        <f t="shared" si="104"/>
        <v/>
      </c>
    </row>
    <row r="640" spans="1:6">
      <c r="A640" s="19" t="str">
        <f t="shared" si="103"/>
        <v>516</v>
      </c>
      <c r="B640" s="8">
        <v>5160</v>
      </c>
      <c r="C640" s="19" t="s">
        <v>451</v>
      </c>
      <c r="D640" s="19">
        <f t="shared" si="101"/>
        <v>0</v>
      </c>
      <c r="E640" s="19">
        <f t="shared" si="102"/>
        <v>0</v>
      </c>
      <c r="F640" s="19" t="str">
        <f t="shared" si="104"/>
        <v/>
      </c>
    </row>
    <row r="641" spans="1:6">
      <c r="A641" s="19" t="str">
        <f t="shared" si="103"/>
        <v>51</v>
      </c>
      <c r="B641" s="8">
        <v>519</v>
      </c>
      <c r="C641" s="19" t="s">
        <v>349</v>
      </c>
      <c r="D641" s="19">
        <f t="shared" si="101"/>
        <v>0</v>
      </c>
      <c r="E641" s="19">
        <f t="shared" si="102"/>
        <v>0</v>
      </c>
      <c r="F641" s="19" t="str">
        <f t="shared" si="104"/>
        <v/>
      </c>
    </row>
    <row r="642" spans="1:6">
      <c r="A642" s="19" t="str">
        <f t="shared" si="103"/>
        <v>519</v>
      </c>
      <c r="B642" s="8">
        <v>5190</v>
      </c>
      <c r="C642" s="19" t="s">
        <v>452</v>
      </c>
      <c r="D642" s="19">
        <f t="shared" si="101"/>
        <v>0</v>
      </c>
      <c r="E642" s="19">
        <f t="shared" si="102"/>
        <v>0</v>
      </c>
      <c r="F642" s="19" t="str">
        <f t="shared" si="104"/>
        <v/>
      </c>
    </row>
    <row r="643" spans="1:6">
      <c r="A643" s="19" t="str">
        <f t="shared" si="103"/>
        <v>5</v>
      </c>
      <c r="B643" s="8">
        <v>52</v>
      </c>
      <c r="C643" s="19" t="s">
        <v>350</v>
      </c>
      <c r="D643" s="19">
        <f t="shared" si="101"/>
        <v>0</v>
      </c>
      <c r="E643" s="19">
        <f t="shared" si="102"/>
        <v>0</v>
      </c>
      <c r="F643" s="19" t="str">
        <f t="shared" si="104"/>
        <v/>
      </c>
    </row>
    <row r="644" spans="1:6">
      <c r="A644" s="19" t="str">
        <f t="shared" si="103"/>
        <v>52</v>
      </c>
      <c r="B644" s="8">
        <v>520</v>
      </c>
      <c r="C644" s="19" t="s">
        <v>351</v>
      </c>
      <c r="D644" s="19">
        <f t="shared" si="101"/>
        <v>0</v>
      </c>
      <c r="E644" s="19">
        <f t="shared" si="102"/>
        <v>0</v>
      </c>
      <c r="F644" s="19" t="str">
        <f t="shared" si="104"/>
        <v/>
      </c>
    </row>
    <row r="645" spans="1:6">
      <c r="A645" s="19" t="str">
        <f t="shared" si="103"/>
        <v>520</v>
      </c>
      <c r="B645" s="8">
        <v>5200</v>
      </c>
      <c r="C645" s="19" t="s">
        <v>351</v>
      </c>
      <c r="D645" s="19">
        <f t="shared" si="101"/>
        <v>0</v>
      </c>
      <c r="E645" s="19">
        <f t="shared" si="102"/>
        <v>0</v>
      </c>
      <c r="F645" s="19" t="str">
        <f t="shared" si="104"/>
        <v/>
      </c>
    </row>
    <row r="646" spans="1:6">
      <c r="A646" s="19" t="str">
        <f t="shared" si="103"/>
        <v>52</v>
      </c>
      <c r="B646" s="8">
        <v>521</v>
      </c>
      <c r="C646" s="19" t="s">
        <v>453</v>
      </c>
      <c r="D646" s="19">
        <f t="shared" si="101"/>
        <v>0</v>
      </c>
      <c r="E646" s="19">
        <f t="shared" si="102"/>
        <v>0</v>
      </c>
      <c r="F646" s="19" t="str">
        <f t="shared" si="104"/>
        <v/>
      </c>
    </row>
    <row r="647" spans="1:6">
      <c r="A647" s="19" t="str">
        <f t="shared" si="103"/>
        <v>521</v>
      </c>
      <c r="B647" s="8">
        <v>5210</v>
      </c>
      <c r="C647" s="19" t="s">
        <v>453</v>
      </c>
      <c r="D647" s="19">
        <f t="shared" si="101"/>
        <v>0</v>
      </c>
      <c r="E647" s="19">
        <f t="shared" si="102"/>
        <v>0</v>
      </c>
      <c r="F647" s="19" t="str">
        <f t="shared" si="104"/>
        <v/>
      </c>
    </row>
    <row r="648" spans="1:6">
      <c r="A648" s="19" t="str">
        <f t="shared" si="103"/>
        <v>52</v>
      </c>
      <c r="B648" s="8">
        <v>529</v>
      </c>
      <c r="C648" s="19" t="s">
        <v>354</v>
      </c>
      <c r="D648" s="19">
        <f t="shared" si="101"/>
        <v>0</v>
      </c>
      <c r="E648" s="19">
        <f t="shared" si="102"/>
        <v>0</v>
      </c>
      <c r="F648" s="19" t="str">
        <f t="shared" si="104"/>
        <v/>
      </c>
    </row>
    <row r="649" spans="1:6">
      <c r="A649" s="19" t="str">
        <f t="shared" si="103"/>
        <v>529</v>
      </c>
      <c r="B649" s="8">
        <v>5290</v>
      </c>
      <c r="C649" s="19" t="s">
        <v>354</v>
      </c>
      <c r="D649" s="19">
        <f t="shared" si="101"/>
        <v>0</v>
      </c>
      <c r="E649" s="19">
        <f t="shared" si="102"/>
        <v>0</v>
      </c>
      <c r="F649" s="19" t="str">
        <f t="shared" si="104"/>
        <v/>
      </c>
    </row>
    <row r="650" spans="1:6">
      <c r="A650" s="19" t="str">
        <f t="shared" si="103"/>
        <v>5</v>
      </c>
      <c r="B650" s="8">
        <v>54</v>
      </c>
      <c r="C650" s="19" t="s">
        <v>355</v>
      </c>
      <c r="D650" s="19">
        <f t="shared" si="101"/>
        <v>0</v>
      </c>
      <c r="E650" s="19">
        <f t="shared" si="102"/>
        <v>0</v>
      </c>
      <c r="F650" s="19" t="str">
        <f t="shared" si="104"/>
        <v/>
      </c>
    </row>
    <row r="651" spans="1:6">
      <c r="A651" s="19" t="str">
        <f t="shared" si="103"/>
        <v>54</v>
      </c>
      <c r="B651" s="8">
        <v>540</v>
      </c>
      <c r="C651" s="19" t="s">
        <v>139</v>
      </c>
      <c r="D651" s="19">
        <f t="shared" si="101"/>
        <v>0</v>
      </c>
      <c r="E651" s="19">
        <f t="shared" si="102"/>
        <v>0</v>
      </c>
      <c r="F651" s="19" t="str">
        <f t="shared" si="104"/>
        <v/>
      </c>
    </row>
    <row r="652" spans="1:6">
      <c r="A652" s="19" t="str">
        <f t="shared" si="103"/>
        <v>540</v>
      </c>
      <c r="B652" s="8">
        <v>5400</v>
      </c>
      <c r="C652" s="19" t="s">
        <v>454</v>
      </c>
      <c r="D652" s="19">
        <f t="shared" si="101"/>
        <v>0</v>
      </c>
      <c r="E652" s="19">
        <f t="shared" si="102"/>
        <v>0</v>
      </c>
      <c r="F652" s="19" t="str">
        <f t="shared" si="104"/>
        <v/>
      </c>
    </row>
    <row r="653" spans="1:6">
      <c r="A653" s="19" t="str">
        <f t="shared" si="103"/>
        <v>54</v>
      </c>
      <c r="B653" s="8">
        <v>541</v>
      </c>
      <c r="C653" s="19" t="s">
        <v>140</v>
      </c>
      <c r="D653" s="19">
        <f t="shared" si="101"/>
        <v>0</v>
      </c>
      <c r="E653" s="19">
        <f t="shared" si="102"/>
        <v>0</v>
      </c>
      <c r="F653" s="19" t="str">
        <f t="shared" si="104"/>
        <v/>
      </c>
    </row>
    <row r="654" spans="1:6">
      <c r="A654" s="19" t="str">
        <f t="shared" si="103"/>
        <v>541</v>
      </c>
      <c r="B654" s="8">
        <v>5410</v>
      </c>
      <c r="C654" s="19" t="s">
        <v>357</v>
      </c>
      <c r="D654" s="19">
        <f t="shared" si="101"/>
        <v>0</v>
      </c>
      <c r="E654" s="19">
        <f t="shared" si="102"/>
        <v>0</v>
      </c>
      <c r="F654" s="19" t="str">
        <f t="shared" si="104"/>
        <v/>
      </c>
    </row>
    <row r="655" spans="1:6">
      <c r="A655" s="19" t="str">
        <f t="shared" si="103"/>
        <v>54</v>
      </c>
      <c r="B655" s="8">
        <v>542</v>
      </c>
      <c r="C655" s="19" t="s">
        <v>141</v>
      </c>
      <c r="D655" s="19">
        <f t="shared" si="101"/>
        <v>0</v>
      </c>
      <c r="E655" s="19">
        <f t="shared" si="102"/>
        <v>0</v>
      </c>
      <c r="F655" s="19" t="str">
        <f t="shared" si="104"/>
        <v/>
      </c>
    </row>
    <row r="656" spans="1:6">
      <c r="A656" s="19" t="str">
        <f t="shared" si="103"/>
        <v>542</v>
      </c>
      <c r="B656" s="8">
        <v>5420</v>
      </c>
      <c r="C656" s="19" t="s">
        <v>358</v>
      </c>
      <c r="D656" s="19">
        <f t="shared" si="101"/>
        <v>0</v>
      </c>
      <c r="E656" s="19">
        <f t="shared" si="102"/>
        <v>0</v>
      </c>
      <c r="F656" s="19" t="str">
        <f t="shared" si="104"/>
        <v/>
      </c>
    </row>
    <row r="657" spans="1:6">
      <c r="A657" s="19" t="str">
        <f t="shared" si="103"/>
        <v>54</v>
      </c>
      <c r="B657" s="8">
        <v>543</v>
      </c>
      <c r="C657" s="19" t="s">
        <v>142</v>
      </c>
      <c r="D657" s="19">
        <f t="shared" si="101"/>
        <v>0</v>
      </c>
      <c r="E657" s="19">
        <f t="shared" si="102"/>
        <v>0</v>
      </c>
      <c r="F657" s="19" t="str">
        <f t="shared" si="104"/>
        <v/>
      </c>
    </row>
    <row r="658" spans="1:6">
      <c r="A658" s="19" t="str">
        <f t="shared" si="103"/>
        <v>543</v>
      </c>
      <c r="B658" s="8">
        <v>5430</v>
      </c>
      <c r="C658" s="19" t="s">
        <v>359</v>
      </c>
      <c r="D658" s="19">
        <f t="shared" si="101"/>
        <v>0</v>
      </c>
      <c r="E658" s="19">
        <f t="shared" si="102"/>
        <v>0</v>
      </c>
      <c r="F658" s="19" t="str">
        <f t="shared" si="104"/>
        <v/>
      </c>
    </row>
    <row r="659" spans="1:6">
      <c r="A659" s="19" t="str">
        <f t="shared" si="103"/>
        <v>54</v>
      </c>
      <c r="B659" s="8">
        <v>544</v>
      </c>
      <c r="C659" s="19" t="s">
        <v>143</v>
      </c>
      <c r="D659" s="19">
        <f t="shared" si="101"/>
        <v>0</v>
      </c>
      <c r="E659" s="19">
        <f t="shared" si="102"/>
        <v>0</v>
      </c>
      <c r="F659" s="19" t="str">
        <f t="shared" si="104"/>
        <v/>
      </c>
    </row>
    <row r="660" spans="1:6">
      <c r="A660" s="19" t="str">
        <f t="shared" si="103"/>
        <v>544</v>
      </c>
      <c r="B660" s="8">
        <v>5440</v>
      </c>
      <c r="C660" s="19" t="s">
        <v>455</v>
      </c>
      <c r="D660" s="19">
        <f t="shared" si="101"/>
        <v>0</v>
      </c>
      <c r="E660" s="19">
        <f t="shared" si="102"/>
        <v>0</v>
      </c>
      <c r="F660" s="19" t="str">
        <f t="shared" si="104"/>
        <v/>
      </c>
    </row>
    <row r="661" spans="1:6">
      <c r="A661" s="19" t="str">
        <f t="shared" si="103"/>
        <v>54</v>
      </c>
      <c r="B661" s="8">
        <v>545</v>
      </c>
      <c r="C661" s="19" t="s">
        <v>144</v>
      </c>
      <c r="D661" s="19">
        <f t="shared" si="101"/>
        <v>0</v>
      </c>
      <c r="E661" s="19">
        <f t="shared" si="102"/>
        <v>0</v>
      </c>
      <c r="F661" s="19" t="str">
        <f t="shared" si="104"/>
        <v/>
      </c>
    </row>
    <row r="662" spans="1:6">
      <c r="A662" s="19" t="str">
        <f t="shared" si="103"/>
        <v>545</v>
      </c>
      <c r="B662" s="8">
        <v>5450</v>
      </c>
      <c r="C662" s="19" t="s">
        <v>361</v>
      </c>
      <c r="D662" s="19">
        <f t="shared" si="101"/>
        <v>0</v>
      </c>
      <c r="E662" s="19">
        <f t="shared" si="102"/>
        <v>0</v>
      </c>
      <c r="F662" s="19" t="str">
        <f t="shared" si="104"/>
        <v/>
      </c>
    </row>
    <row r="663" spans="1:6">
      <c r="A663" s="19" t="str">
        <f t="shared" si="103"/>
        <v>54</v>
      </c>
      <c r="B663" s="8">
        <v>546</v>
      </c>
      <c r="C663" s="19" t="s">
        <v>145</v>
      </c>
      <c r="D663" s="19">
        <f t="shared" si="101"/>
        <v>0</v>
      </c>
      <c r="E663" s="19">
        <f t="shared" si="102"/>
        <v>0</v>
      </c>
      <c r="F663" s="19" t="str">
        <f t="shared" si="104"/>
        <v/>
      </c>
    </row>
    <row r="664" spans="1:6">
      <c r="A664" s="19" t="str">
        <f t="shared" si="103"/>
        <v>546</v>
      </c>
      <c r="B664" s="8">
        <v>5460</v>
      </c>
      <c r="C664" s="19" t="s">
        <v>362</v>
      </c>
      <c r="D664" s="19">
        <f t="shared" si="101"/>
        <v>0</v>
      </c>
      <c r="E664" s="19">
        <f t="shared" si="102"/>
        <v>0</v>
      </c>
      <c r="F664" s="19" t="str">
        <f t="shared" si="104"/>
        <v/>
      </c>
    </row>
    <row r="665" spans="1:6">
      <c r="A665" s="19" t="str">
        <f t="shared" si="103"/>
        <v>54</v>
      </c>
      <c r="B665" s="8">
        <v>547</v>
      </c>
      <c r="C665" s="19" t="s">
        <v>146</v>
      </c>
      <c r="D665" s="19">
        <f t="shared" si="101"/>
        <v>0</v>
      </c>
      <c r="E665" s="19">
        <f t="shared" si="102"/>
        <v>0</v>
      </c>
      <c r="F665" s="19" t="str">
        <f t="shared" si="104"/>
        <v/>
      </c>
    </row>
    <row r="666" spans="1:6">
      <c r="A666" s="19" t="str">
        <f t="shared" si="103"/>
        <v>547</v>
      </c>
      <c r="B666" s="8">
        <v>5470</v>
      </c>
      <c r="C666" s="19" t="s">
        <v>363</v>
      </c>
      <c r="D666" s="19">
        <f t="shared" si="101"/>
        <v>0</v>
      </c>
      <c r="E666" s="19">
        <f t="shared" si="102"/>
        <v>0</v>
      </c>
      <c r="F666" s="19" t="str">
        <f t="shared" si="104"/>
        <v/>
      </c>
    </row>
    <row r="667" spans="1:6">
      <c r="A667" s="19" t="str">
        <f t="shared" si="103"/>
        <v>547</v>
      </c>
      <c r="B667" s="8">
        <v>5471</v>
      </c>
      <c r="C667" s="19" t="s">
        <v>702</v>
      </c>
      <c r="D667" s="19">
        <f t="shared" ref="D667" si="105">IF(LEN(B667)&lt;4,SUMIF(SgNr,$B667,SgAnfBestand),SUMIF(DeKontoNr,B667,DeAnfBestand))</f>
        <v>0</v>
      </c>
      <c r="E667" s="19">
        <f t="shared" ref="E667" si="106">IF(LEN(B667)&lt;4,SUMIF(SgNr,$B667,SgEndBestand),IF(B667&lt;3000,D667+SUMIF(DeKontoNr,B667,DeBuchBetrag),SUMIF(DeKontoNr,B667,DeBuchBetrag)))</f>
        <v>0</v>
      </c>
      <c r="F667" s="19" t="str">
        <f t="shared" ref="F667" si="107">IF(OR(B667=1,B667=3,B667=5,B667=7,B667=9000),E667-D667,IF(OR(B667=2,B667=4,B667=6,B667=8,B667=9001),-(E667-D667),""))</f>
        <v/>
      </c>
    </row>
    <row r="668" spans="1:6">
      <c r="A668" s="19" t="str">
        <f t="shared" si="103"/>
        <v>54</v>
      </c>
      <c r="B668" s="8">
        <v>548</v>
      </c>
      <c r="C668" s="19" t="s">
        <v>147</v>
      </c>
      <c r="D668" s="19">
        <f t="shared" si="101"/>
        <v>0</v>
      </c>
      <c r="E668" s="19">
        <f t="shared" si="102"/>
        <v>0</v>
      </c>
      <c r="F668" s="19" t="str">
        <f t="shared" si="104"/>
        <v/>
      </c>
    </row>
    <row r="669" spans="1:6">
      <c r="A669" s="19" t="str">
        <f t="shared" si="103"/>
        <v>548</v>
      </c>
      <c r="B669" s="8">
        <v>5480</v>
      </c>
      <c r="C669" s="19" t="s">
        <v>364</v>
      </c>
      <c r="D669" s="19">
        <f t="shared" si="101"/>
        <v>0</v>
      </c>
      <c r="E669" s="19">
        <f t="shared" si="102"/>
        <v>0</v>
      </c>
      <c r="F669" s="19" t="str">
        <f t="shared" si="104"/>
        <v/>
      </c>
    </row>
    <row r="670" spans="1:6">
      <c r="A670" s="19" t="str">
        <f t="shared" si="103"/>
        <v>5</v>
      </c>
      <c r="B670" s="8">
        <v>55</v>
      </c>
      <c r="C670" s="19" t="s">
        <v>456</v>
      </c>
      <c r="D670" s="19">
        <f t="shared" si="101"/>
        <v>0</v>
      </c>
      <c r="E670" s="19">
        <f t="shared" si="102"/>
        <v>0</v>
      </c>
      <c r="F670" s="19" t="str">
        <f t="shared" si="104"/>
        <v/>
      </c>
    </row>
    <row r="671" spans="1:6">
      <c r="A671" s="19" t="str">
        <f t="shared" si="103"/>
        <v>55</v>
      </c>
      <c r="B671" s="8">
        <v>550</v>
      </c>
      <c r="C671" s="19" t="s">
        <v>139</v>
      </c>
      <c r="D671" s="19">
        <f t="shared" si="101"/>
        <v>0</v>
      </c>
      <c r="E671" s="19">
        <f t="shared" si="102"/>
        <v>0</v>
      </c>
      <c r="F671" s="19" t="str">
        <f t="shared" si="104"/>
        <v/>
      </c>
    </row>
    <row r="672" spans="1:6">
      <c r="A672" s="19" t="str">
        <f t="shared" si="103"/>
        <v>550</v>
      </c>
      <c r="B672" s="8">
        <v>5500</v>
      </c>
      <c r="C672" s="19" t="s">
        <v>457</v>
      </c>
      <c r="D672" s="19">
        <f t="shared" si="101"/>
        <v>0</v>
      </c>
      <c r="E672" s="19">
        <f t="shared" si="102"/>
        <v>0</v>
      </c>
      <c r="F672" s="19" t="str">
        <f t="shared" si="104"/>
        <v/>
      </c>
    </row>
    <row r="673" spans="1:6">
      <c r="A673" s="19" t="str">
        <f t="shared" si="103"/>
        <v>55</v>
      </c>
      <c r="B673" s="8">
        <v>551</v>
      </c>
      <c r="C673" s="19" t="s">
        <v>140</v>
      </c>
      <c r="D673" s="19">
        <f t="shared" ref="D673:D734" si="108">IF(LEN(B673)&lt;4,SUMIF(SgNr,$B673,SgAnfBestand),SUMIF(DeKontoNr,B673,DeAnfBestand))</f>
        <v>0</v>
      </c>
      <c r="E673" s="19">
        <f t="shared" ref="E673:E734" si="109">IF(LEN(B673)&lt;4,SUMIF(SgNr,$B673,SgEndBestand),IF(B673&lt;3000,D673+SUMIF(DeKontoNr,B673,DeBuchBetrag),SUMIF(DeKontoNr,B673,DeBuchBetrag)))</f>
        <v>0</v>
      </c>
      <c r="F673" s="19" t="str">
        <f t="shared" si="104"/>
        <v/>
      </c>
    </row>
    <row r="674" spans="1:6">
      <c r="A674" s="19" t="str">
        <f t="shared" si="103"/>
        <v>551</v>
      </c>
      <c r="B674" s="8">
        <v>5510</v>
      </c>
      <c r="C674" s="19" t="s">
        <v>367</v>
      </c>
      <c r="D674" s="19">
        <f t="shared" si="108"/>
        <v>0</v>
      </c>
      <c r="E674" s="19">
        <f t="shared" si="109"/>
        <v>0</v>
      </c>
      <c r="F674" s="19" t="str">
        <f t="shared" si="104"/>
        <v/>
      </c>
    </row>
    <row r="675" spans="1:6">
      <c r="A675" s="19" t="str">
        <f t="shared" si="103"/>
        <v>55</v>
      </c>
      <c r="B675" s="8">
        <v>552</v>
      </c>
      <c r="C675" s="19" t="s">
        <v>141</v>
      </c>
      <c r="D675" s="19">
        <f t="shared" si="108"/>
        <v>0</v>
      </c>
      <c r="E675" s="19">
        <f t="shared" si="109"/>
        <v>0</v>
      </c>
      <c r="F675" s="19" t="str">
        <f t="shared" si="104"/>
        <v/>
      </c>
    </row>
    <row r="676" spans="1:6">
      <c r="A676" s="19" t="str">
        <f t="shared" ref="A676:A737" si="110">IF(LEN($B676)=4,LEFT($B676,3),IF(LEN($B676)=3,LEFT($B676,2),IF(LEN($B676)=2,LEFT($B676,1),"")))</f>
        <v>552</v>
      </c>
      <c r="B676" s="8">
        <v>5520</v>
      </c>
      <c r="C676" s="19" t="s">
        <v>368</v>
      </c>
      <c r="D676" s="19">
        <f t="shared" si="108"/>
        <v>0</v>
      </c>
      <c r="E676" s="19">
        <f t="shared" si="109"/>
        <v>0</v>
      </c>
      <c r="F676" s="19" t="str">
        <f t="shared" ref="F676:F737" si="111">IF(OR(B676=1,B676=3,B676=5,B676=7,B676=9000),E676-D676,IF(OR(B676=2,B676=4,B676=6,B676=8,B676=9001),-(E676-D676),""))</f>
        <v/>
      </c>
    </row>
    <row r="677" spans="1:6">
      <c r="A677" s="19" t="str">
        <f t="shared" si="110"/>
        <v>55</v>
      </c>
      <c r="B677" s="8">
        <v>553</v>
      </c>
      <c r="C677" s="19" t="s">
        <v>142</v>
      </c>
      <c r="D677" s="19">
        <f t="shared" si="108"/>
        <v>0</v>
      </c>
      <c r="E677" s="19">
        <f t="shared" si="109"/>
        <v>0</v>
      </c>
      <c r="F677" s="19" t="str">
        <f t="shared" si="111"/>
        <v/>
      </c>
    </row>
    <row r="678" spans="1:6">
      <c r="A678" s="19" t="str">
        <f t="shared" si="110"/>
        <v>553</v>
      </c>
      <c r="B678" s="8">
        <v>5530</v>
      </c>
      <c r="C678" s="19" t="s">
        <v>369</v>
      </c>
      <c r="D678" s="19">
        <f t="shared" si="108"/>
        <v>0</v>
      </c>
      <c r="E678" s="19">
        <f t="shared" si="109"/>
        <v>0</v>
      </c>
      <c r="F678" s="19" t="str">
        <f t="shared" si="111"/>
        <v/>
      </c>
    </row>
    <row r="679" spans="1:6">
      <c r="A679" s="19" t="str">
        <f t="shared" si="110"/>
        <v>55</v>
      </c>
      <c r="B679" s="8">
        <v>554</v>
      </c>
      <c r="C679" s="19" t="s">
        <v>143</v>
      </c>
      <c r="D679" s="19">
        <f t="shared" si="108"/>
        <v>0</v>
      </c>
      <c r="E679" s="19">
        <f t="shared" si="109"/>
        <v>0</v>
      </c>
      <c r="F679" s="19" t="str">
        <f t="shared" si="111"/>
        <v/>
      </c>
    </row>
    <row r="680" spans="1:6">
      <c r="A680" s="19" t="str">
        <f t="shared" si="110"/>
        <v>554</v>
      </c>
      <c r="B680" s="8">
        <v>5540</v>
      </c>
      <c r="C680" s="19" t="s">
        <v>370</v>
      </c>
      <c r="D680" s="19">
        <f t="shared" si="108"/>
        <v>0</v>
      </c>
      <c r="E680" s="19">
        <f t="shared" si="109"/>
        <v>0</v>
      </c>
      <c r="F680" s="19" t="str">
        <f t="shared" si="111"/>
        <v/>
      </c>
    </row>
    <row r="681" spans="1:6">
      <c r="A681" s="19" t="str">
        <f t="shared" si="110"/>
        <v>55</v>
      </c>
      <c r="B681" s="8">
        <v>555</v>
      </c>
      <c r="C681" s="19" t="s">
        <v>144</v>
      </c>
      <c r="D681" s="19">
        <f t="shared" si="108"/>
        <v>0</v>
      </c>
      <c r="E681" s="19">
        <f t="shared" si="109"/>
        <v>0</v>
      </c>
      <c r="F681" s="19" t="str">
        <f t="shared" si="111"/>
        <v/>
      </c>
    </row>
    <row r="682" spans="1:6">
      <c r="A682" s="19" t="str">
        <f t="shared" si="110"/>
        <v>555</v>
      </c>
      <c r="B682" s="8">
        <v>5550</v>
      </c>
      <c r="C682" s="19" t="s">
        <v>371</v>
      </c>
      <c r="D682" s="19">
        <f t="shared" si="108"/>
        <v>0</v>
      </c>
      <c r="E682" s="19">
        <f t="shared" si="109"/>
        <v>0</v>
      </c>
      <c r="F682" s="19" t="str">
        <f t="shared" si="111"/>
        <v/>
      </c>
    </row>
    <row r="683" spans="1:6">
      <c r="A683" s="19" t="str">
        <f t="shared" si="110"/>
        <v>55</v>
      </c>
      <c r="B683" s="8">
        <v>556</v>
      </c>
      <c r="C683" s="19" t="s">
        <v>145</v>
      </c>
      <c r="D683" s="19">
        <f t="shared" si="108"/>
        <v>0</v>
      </c>
      <c r="E683" s="19">
        <f t="shared" si="109"/>
        <v>0</v>
      </c>
      <c r="F683" s="19" t="str">
        <f t="shared" si="111"/>
        <v/>
      </c>
    </row>
    <row r="684" spans="1:6">
      <c r="A684" s="19" t="str">
        <f t="shared" si="110"/>
        <v>556</v>
      </c>
      <c r="B684" s="8">
        <v>5560</v>
      </c>
      <c r="C684" s="19" t="s">
        <v>372</v>
      </c>
      <c r="D684" s="19">
        <f t="shared" si="108"/>
        <v>0</v>
      </c>
      <c r="E684" s="19">
        <f t="shared" si="109"/>
        <v>0</v>
      </c>
      <c r="F684" s="19" t="str">
        <f t="shared" si="111"/>
        <v/>
      </c>
    </row>
    <row r="685" spans="1:6">
      <c r="A685" s="19" t="str">
        <f t="shared" si="110"/>
        <v>55</v>
      </c>
      <c r="B685" s="8">
        <v>557</v>
      </c>
      <c r="C685" s="19" t="s">
        <v>146</v>
      </c>
      <c r="D685" s="19">
        <f t="shared" si="108"/>
        <v>0</v>
      </c>
      <c r="E685" s="19">
        <f t="shared" si="109"/>
        <v>0</v>
      </c>
      <c r="F685" s="19" t="str">
        <f t="shared" si="111"/>
        <v/>
      </c>
    </row>
    <row r="686" spans="1:6">
      <c r="A686" s="19" t="str">
        <f t="shared" si="110"/>
        <v>557</v>
      </c>
      <c r="B686" s="8">
        <v>5570</v>
      </c>
      <c r="C686" s="19" t="s">
        <v>373</v>
      </c>
      <c r="D686" s="19">
        <f t="shared" si="108"/>
        <v>0</v>
      </c>
      <c r="E686" s="19">
        <f t="shared" si="109"/>
        <v>0</v>
      </c>
      <c r="F686" s="19" t="str">
        <f t="shared" si="111"/>
        <v/>
      </c>
    </row>
    <row r="687" spans="1:6">
      <c r="A687" s="19" t="str">
        <f t="shared" si="110"/>
        <v>55</v>
      </c>
      <c r="B687" s="8">
        <v>558</v>
      </c>
      <c r="C687" s="19" t="s">
        <v>147</v>
      </c>
      <c r="D687" s="19">
        <f t="shared" si="108"/>
        <v>0</v>
      </c>
      <c r="E687" s="19">
        <f t="shared" si="109"/>
        <v>0</v>
      </c>
      <c r="F687" s="19" t="str">
        <f t="shared" si="111"/>
        <v/>
      </c>
    </row>
    <row r="688" spans="1:6">
      <c r="A688" s="19" t="str">
        <f t="shared" si="110"/>
        <v>558</v>
      </c>
      <c r="B688" s="8">
        <v>5580</v>
      </c>
      <c r="C688" s="19" t="s">
        <v>374</v>
      </c>
      <c r="D688" s="19">
        <f t="shared" si="108"/>
        <v>0</v>
      </c>
      <c r="E688" s="19">
        <f t="shared" si="109"/>
        <v>0</v>
      </c>
      <c r="F688" s="19" t="str">
        <f t="shared" si="111"/>
        <v/>
      </c>
    </row>
    <row r="689" spans="1:6">
      <c r="A689" s="19" t="str">
        <f t="shared" si="110"/>
        <v>5</v>
      </c>
      <c r="B689" s="8">
        <v>56</v>
      </c>
      <c r="C689" s="19" t="s">
        <v>458</v>
      </c>
      <c r="D689" s="19">
        <f t="shared" si="108"/>
        <v>0</v>
      </c>
      <c r="E689" s="19">
        <f t="shared" si="109"/>
        <v>0</v>
      </c>
      <c r="F689" s="19" t="str">
        <f t="shared" si="111"/>
        <v/>
      </c>
    </row>
    <row r="690" spans="1:6">
      <c r="A690" s="19" t="str">
        <f t="shared" si="110"/>
        <v>56</v>
      </c>
      <c r="B690" s="8">
        <v>560</v>
      </c>
      <c r="C690" s="19" t="s">
        <v>139</v>
      </c>
      <c r="D690" s="19">
        <f t="shared" si="108"/>
        <v>0</v>
      </c>
      <c r="E690" s="19">
        <f t="shared" si="109"/>
        <v>0</v>
      </c>
      <c r="F690" s="19" t="str">
        <f t="shared" si="111"/>
        <v/>
      </c>
    </row>
    <row r="691" spans="1:6">
      <c r="A691" s="19" t="str">
        <f t="shared" si="110"/>
        <v>560</v>
      </c>
      <c r="B691" s="8">
        <v>5600</v>
      </c>
      <c r="C691" s="19" t="s">
        <v>459</v>
      </c>
      <c r="D691" s="19">
        <f t="shared" si="108"/>
        <v>0</v>
      </c>
      <c r="E691" s="19">
        <f t="shared" si="109"/>
        <v>0</v>
      </c>
      <c r="F691" s="19" t="str">
        <f t="shared" si="111"/>
        <v/>
      </c>
    </row>
    <row r="692" spans="1:6">
      <c r="A692" s="19" t="str">
        <f t="shared" si="110"/>
        <v>56</v>
      </c>
      <c r="B692" s="8">
        <v>561</v>
      </c>
      <c r="C692" s="19" t="s">
        <v>140</v>
      </c>
      <c r="D692" s="19">
        <f t="shared" si="108"/>
        <v>0</v>
      </c>
      <c r="E692" s="19">
        <f t="shared" si="109"/>
        <v>0</v>
      </c>
      <c r="F692" s="19" t="str">
        <f t="shared" si="111"/>
        <v/>
      </c>
    </row>
    <row r="693" spans="1:6">
      <c r="A693" s="19" t="str">
        <f t="shared" si="110"/>
        <v>561</v>
      </c>
      <c r="B693" s="8">
        <v>5610</v>
      </c>
      <c r="C693" s="19" t="s">
        <v>377</v>
      </c>
      <c r="D693" s="19">
        <f t="shared" si="108"/>
        <v>0</v>
      </c>
      <c r="E693" s="19">
        <f t="shared" si="109"/>
        <v>0</v>
      </c>
      <c r="F693" s="19" t="str">
        <f t="shared" si="111"/>
        <v/>
      </c>
    </row>
    <row r="694" spans="1:6">
      <c r="A694" s="19" t="str">
        <f t="shared" si="110"/>
        <v>56</v>
      </c>
      <c r="B694" s="8">
        <v>562</v>
      </c>
      <c r="C694" s="19" t="s">
        <v>141</v>
      </c>
      <c r="D694" s="19">
        <f t="shared" si="108"/>
        <v>0</v>
      </c>
      <c r="E694" s="19">
        <f t="shared" si="109"/>
        <v>0</v>
      </c>
      <c r="F694" s="19" t="str">
        <f t="shared" si="111"/>
        <v/>
      </c>
    </row>
    <row r="695" spans="1:6">
      <c r="A695" s="19" t="str">
        <f t="shared" si="110"/>
        <v>562</v>
      </c>
      <c r="B695" s="8">
        <v>5620</v>
      </c>
      <c r="C695" s="19" t="s">
        <v>378</v>
      </c>
      <c r="D695" s="19">
        <f t="shared" si="108"/>
        <v>0</v>
      </c>
      <c r="E695" s="19">
        <f t="shared" si="109"/>
        <v>0</v>
      </c>
      <c r="F695" s="19" t="str">
        <f t="shared" si="111"/>
        <v/>
      </c>
    </row>
    <row r="696" spans="1:6">
      <c r="A696" s="19" t="str">
        <f t="shared" si="110"/>
        <v>56</v>
      </c>
      <c r="B696" s="8">
        <v>564</v>
      </c>
      <c r="C696" s="19" t="s">
        <v>143</v>
      </c>
      <c r="D696" s="19">
        <f t="shared" si="108"/>
        <v>0</v>
      </c>
      <c r="E696" s="19">
        <f t="shared" si="109"/>
        <v>0</v>
      </c>
      <c r="F696" s="19" t="str">
        <f t="shared" si="111"/>
        <v/>
      </c>
    </row>
    <row r="697" spans="1:6">
      <c r="A697" s="19" t="str">
        <f t="shared" si="110"/>
        <v>564</v>
      </c>
      <c r="B697" s="8">
        <v>5640</v>
      </c>
      <c r="C697" s="19" t="s">
        <v>379</v>
      </c>
      <c r="D697" s="19">
        <f t="shared" si="108"/>
        <v>0</v>
      </c>
      <c r="E697" s="19">
        <f t="shared" si="109"/>
        <v>0</v>
      </c>
      <c r="F697" s="19" t="str">
        <f t="shared" si="111"/>
        <v/>
      </c>
    </row>
    <row r="698" spans="1:6">
      <c r="A698" s="19" t="str">
        <f t="shared" si="110"/>
        <v>56</v>
      </c>
      <c r="B698" s="8">
        <v>565</v>
      </c>
      <c r="C698" s="19" t="s">
        <v>144</v>
      </c>
      <c r="D698" s="19">
        <f t="shared" si="108"/>
        <v>0</v>
      </c>
      <c r="E698" s="19">
        <f t="shared" si="109"/>
        <v>0</v>
      </c>
      <c r="F698" s="19" t="str">
        <f t="shared" si="111"/>
        <v/>
      </c>
    </row>
    <row r="699" spans="1:6">
      <c r="A699" s="19" t="str">
        <f t="shared" si="110"/>
        <v>565</v>
      </c>
      <c r="B699" s="8">
        <v>5650</v>
      </c>
      <c r="C699" s="19" t="s">
        <v>380</v>
      </c>
      <c r="D699" s="19">
        <f t="shared" si="108"/>
        <v>0</v>
      </c>
      <c r="E699" s="19">
        <f t="shared" si="109"/>
        <v>0</v>
      </c>
      <c r="F699" s="19" t="str">
        <f t="shared" si="111"/>
        <v/>
      </c>
    </row>
    <row r="700" spans="1:6">
      <c r="A700" s="19" t="str">
        <f t="shared" si="110"/>
        <v>56</v>
      </c>
      <c r="B700" s="8">
        <v>566</v>
      </c>
      <c r="C700" s="19" t="s">
        <v>145</v>
      </c>
      <c r="D700" s="19">
        <f t="shared" si="108"/>
        <v>0</v>
      </c>
      <c r="E700" s="19">
        <f t="shared" si="109"/>
        <v>0</v>
      </c>
      <c r="F700" s="19" t="str">
        <f t="shared" si="111"/>
        <v/>
      </c>
    </row>
    <row r="701" spans="1:6">
      <c r="A701" s="19" t="str">
        <f t="shared" si="110"/>
        <v>566</v>
      </c>
      <c r="B701" s="8">
        <v>5660</v>
      </c>
      <c r="C701" s="19" t="s">
        <v>381</v>
      </c>
      <c r="D701" s="19">
        <f t="shared" si="108"/>
        <v>0</v>
      </c>
      <c r="E701" s="19">
        <f t="shared" si="109"/>
        <v>0</v>
      </c>
      <c r="F701" s="19" t="str">
        <f t="shared" si="111"/>
        <v/>
      </c>
    </row>
    <row r="702" spans="1:6">
      <c r="A702" s="19" t="str">
        <f t="shared" si="110"/>
        <v>56</v>
      </c>
      <c r="B702" s="8">
        <v>567</v>
      </c>
      <c r="C702" s="19" t="s">
        <v>146</v>
      </c>
      <c r="D702" s="19">
        <f t="shared" si="108"/>
        <v>0</v>
      </c>
      <c r="E702" s="19">
        <f t="shared" si="109"/>
        <v>0</v>
      </c>
      <c r="F702" s="19" t="str">
        <f t="shared" si="111"/>
        <v/>
      </c>
    </row>
    <row r="703" spans="1:6">
      <c r="A703" s="19" t="str">
        <f t="shared" si="110"/>
        <v>567</v>
      </c>
      <c r="B703" s="8">
        <v>5670</v>
      </c>
      <c r="C703" s="19" t="s">
        <v>382</v>
      </c>
      <c r="D703" s="19">
        <f t="shared" si="108"/>
        <v>0</v>
      </c>
      <c r="E703" s="19">
        <f t="shared" si="109"/>
        <v>0</v>
      </c>
      <c r="F703" s="19" t="str">
        <f t="shared" si="111"/>
        <v/>
      </c>
    </row>
    <row r="704" spans="1:6">
      <c r="A704" s="19" t="str">
        <f t="shared" si="110"/>
        <v>56</v>
      </c>
      <c r="B704" s="8">
        <v>568</v>
      </c>
      <c r="C704" s="19" t="s">
        <v>147</v>
      </c>
      <c r="D704" s="19">
        <f t="shared" si="108"/>
        <v>0</v>
      </c>
      <c r="E704" s="19">
        <f t="shared" si="109"/>
        <v>0</v>
      </c>
      <c r="F704" s="19" t="str">
        <f t="shared" si="111"/>
        <v/>
      </c>
    </row>
    <row r="705" spans="1:6">
      <c r="A705" s="19" t="str">
        <f t="shared" si="110"/>
        <v>568</v>
      </c>
      <c r="B705" s="8">
        <v>5680</v>
      </c>
      <c r="C705" s="19" t="s">
        <v>383</v>
      </c>
      <c r="D705" s="19">
        <f t="shared" si="108"/>
        <v>0</v>
      </c>
      <c r="E705" s="19">
        <f t="shared" si="109"/>
        <v>0</v>
      </c>
      <c r="F705" s="19" t="str">
        <f t="shared" si="111"/>
        <v/>
      </c>
    </row>
    <row r="706" spans="1:6">
      <c r="A706" s="19" t="str">
        <f t="shared" si="110"/>
        <v>5</v>
      </c>
      <c r="B706" s="8">
        <v>57</v>
      </c>
      <c r="C706" s="19" t="s">
        <v>460</v>
      </c>
      <c r="D706" s="19">
        <f t="shared" si="108"/>
        <v>0</v>
      </c>
      <c r="E706" s="19">
        <f t="shared" si="109"/>
        <v>0</v>
      </c>
      <c r="F706" s="19" t="str">
        <f t="shared" si="111"/>
        <v/>
      </c>
    </row>
    <row r="707" spans="1:6">
      <c r="A707" s="19" t="str">
        <f t="shared" si="110"/>
        <v>57</v>
      </c>
      <c r="B707" s="8">
        <v>570</v>
      </c>
      <c r="C707" s="19" t="s">
        <v>139</v>
      </c>
      <c r="D707" s="19">
        <f t="shared" si="108"/>
        <v>0</v>
      </c>
      <c r="E707" s="19">
        <f t="shared" si="109"/>
        <v>0</v>
      </c>
      <c r="F707" s="19" t="str">
        <f t="shared" si="111"/>
        <v/>
      </c>
    </row>
    <row r="708" spans="1:6">
      <c r="A708" s="19" t="str">
        <f t="shared" si="110"/>
        <v>570</v>
      </c>
      <c r="B708" s="8">
        <v>5700</v>
      </c>
      <c r="C708" s="19" t="s">
        <v>461</v>
      </c>
      <c r="D708" s="19">
        <f t="shared" si="108"/>
        <v>0</v>
      </c>
      <c r="E708" s="19">
        <f t="shared" si="109"/>
        <v>0</v>
      </c>
      <c r="F708" s="19" t="str">
        <f t="shared" si="111"/>
        <v/>
      </c>
    </row>
    <row r="709" spans="1:6">
      <c r="A709" s="19" t="str">
        <f t="shared" si="110"/>
        <v>57</v>
      </c>
      <c r="B709" s="8">
        <v>571</v>
      </c>
      <c r="C709" s="19" t="s">
        <v>140</v>
      </c>
      <c r="D709" s="19">
        <f t="shared" si="108"/>
        <v>0</v>
      </c>
      <c r="E709" s="19">
        <f t="shared" si="109"/>
        <v>0</v>
      </c>
      <c r="F709" s="19" t="str">
        <f t="shared" si="111"/>
        <v/>
      </c>
    </row>
    <row r="710" spans="1:6">
      <c r="A710" s="19" t="str">
        <f t="shared" si="110"/>
        <v>571</v>
      </c>
      <c r="B710" s="8">
        <v>5710</v>
      </c>
      <c r="C710" s="19" t="s">
        <v>462</v>
      </c>
      <c r="D710" s="19">
        <f t="shared" si="108"/>
        <v>0</v>
      </c>
      <c r="E710" s="19">
        <f t="shared" si="109"/>
        <v>0</v>
      </c>
      <c r="F710" s="19" t="str">
        <f t="shared" si="111"/>
        <v/>
      </c>
    </row>
    <row r="711" spans="1:6">
      <c r="A711" s="19" t="str">
        <f t="shared" si="110"/>
        <v>57</v>
      </c>
      <c r="B711" s="8">
        <v>572</v>
      </c>
      <c r="C711" s="19" t="s">
        <v>141</v>
      </c>
      <c r="D711" s="19">
        <f t="shared" si="108"/>
        <v>0</v>
      </c>
      <c r="E711" s="19">
        <f t="shared" si="109"/>
        <v>0</v>
      </c>
      <c r="F711" s="19" t="str">
        <f t="shared" si="111"/>
        <v/>
      </c>
    </row>
    <row r="712" spans="1:6">
      <c r="A712" s="19" t="str">
        <f t="shared" si="110"/>
        <v>572</v>
      </c>
      <c r="B712" s="8">
        <v>5720</v>
      </c>
      <c r="C712" s="19" t="s">
        <v>463</v>
      </c>
      <c r="D712" s="19">
        <f t="shared" si="108"/>
        <v>0</v>
      </c>
      <c r="E712" s="19">
        <f t="shared" si="109"/>
        <v>0</v>
      </c>
      <c r="F712" s="19" t="str">
        <f t="shared" si="111"/>
        <v/>
      </c>
    </row>
    <row r="713" spans="1:6">
      <c r="A713" s="19" t="str">
        <f t="shared" si="110"/>
        <v>57</v>
      </c>
      <c r="B713" s="8">
        <v>573</v>
      </c>
      <c r="C713" s="19" t="s">
        <v>142</v>
      </c>
      <c r="D713" s="19">
        <f t="shared" si="108"/>
        <v>0</v>
      </c>
      <c r="E713" s="19">
        <f t="shared" si="109"/>
        <v>0</v>
      </c>
      <c r="F713" s="19" t="str">
        <f t="shared" si="111"/>
        <v/>
      </c>
    </row>
    <row r="714" spans="1:6">
      <c r="A714" s="19" t="str">
        <f t="shared" si="110"/>
        <v>573</v>
      </c>
      <c r="B714" s="8">
        <v>5730</v>
      </c>
      <c r="C714" s="19" t="s">
        <v>464</v>
      </c>
      <c r="D714" s="19">
        <f t="shared" si="108"/>
        <v>0</v>
      </c>
      <c r="E714" s="19">
        <f t="shared" si="109"/>
        <v>0</v>
      </c>
      <c r="F714" s="19" t="str">
        <f t="shared" si="111"/>
        <v/>
      </c>
    </row>
    <row r="715" spans="1:6">
      <c r="A715" s="19" t="str">
        <f t="shared" si="110"/>
        <v>57</v>
      </c>
      <c r="B715" s="8">
        <v>574</v>
      </c>
      <c r="C715" s="19" t="s">
        <v>143</v>
      </c>
      <c r="D715" s="19">
        <f t="shared" si="108"/>
        <v>0</v>
      </c>
      <c r="E715" s="19">
        <f t="shared" si="109"/>
        <v>0</v>
      </c>
      <c r="F715" s="19" t="str">
        <f t="shared" si="111"/>
        <v/>
      </c>
    </row>
    <row r="716" spans="1:6">
      <c r="A716" s="19" t="str">
        <f t="shared" si="110"/>
        <v>574</v>
      </c>
      <c r="B716" s="8">
        <v>5740</v>
      </c>
      <c r="C716" s="19" t="s">
        <v>465</v>
      </c>
      <c r="D716" s="19">
        <f t="shared" si="108"/>
        <v>0</v>
      </c>
      <c r="E716" s="19">
        <f t="shared" si="109"/>
        <v>0</v>
      </c>
      <c r="F716" s="19" t="str">
        <f t="shared" si="111"/>
        <v/>
      </c>
    </row>
    <row r="717" spans="1:6">
      <c r="A717" s="19" t="str">
        <f t="shared" si="110"/>
        <v>57</v>
      </c>
      <c r="B717" s="8">
        <v>575</v>
      </c>
      <c r="C717" s="19" t="s">
        <v>144</v>
      </c>
      <c r="D717" s="19">
        <f t="shared" si="108"/>
        <v>0</v>
      </c>
      <c r="E717" s="19">
        <f t="shared" si="109"/>
        <v>0</v>
      </c>
      <c r="F717" s="19" t="str">
        <f t="shared" si="111"/>
        <v/>
      </c>
    </row>
    <row r="718" spans="1:6">
      <c r="A718" s="19" t="str">
        <f t="shared" si="110"/>
        <v>575</v>
      </c>
      <c r="B718" s="8">
        <v>5750</v>
      </c>
      <c r="C718" s="19" t="s">
        <v>466</v>
      </c>
      <c r="D718" s="19">
        <f t="shared" si="108"/>
        <v>0</v>
      </c>
      <c r="E718" s="19">
        <f t="shared" si="109"/>
        <v>0</v>
      </c>
      <c r="F718" s="19" t="str">
        <f t="shared" si="111"/>
        <v/>
      </c>
    </row>
    <row r="719" spans="1:6">
      <c r="A719" s="19" t="str">
        <f t="shared" si="110"/>
        <v>57</v>
      </c>
      <c r="B719" s="8">
        <v>576</v>
      </c>
      <c r="C719" s="19" t="s">
        <v>145</v>
      </c>
      <c r="D719" s="19">
        <f t="shared" si="108"/>
        <v>0</v>
      </c>
      <c r="E719" s="19">
        <f t="shared" si="109"/>
        <v>0</v>
      </c>
      <c r="F719" s="19" t="str">
        <f t="shared" si="111"/>
        <v/>
      </c>
    </row>
    <row r="720" spans="1:6">
      <c r="A720" s="19" t="str">
        <f t="shared" si="110"/>
        <v>576</v>
      </c>
      <c r="B720" s="8">
        <v>5760</v>
      </c>
      <c r="C720" s="19" t="s">
        <v>467</v>
      </c>
      <c r="D720" s="19">
        <f t="shared" si="108"/>
        <v>0</v>
      </c>
      <c r="E720" s="19">
        <f t="shared" si="109"/>
        <v>0</v>
      </c>
      <c r="F720" s="19" t="str">
        <f t="shared" si="111"/>
        <v/>
      </c>
    </row>
    <row r="721" spans="1:6">
      <c r="A721" s="19" t="str">
        <f t="shared" si="110"/>
        <v>57</v>
      </c>
      <c r="B721" s="8">
        <v>577</v>
      </c>
      <c r="C721" s="19" t="s">
        <v>146</v>
      </c>
      <c r="D721" s="19">
        <f t="shared" si="108"/>
        <v>0</v>
      </c>
      <c r="E721" s="19">
        <f t="shared" si="109"/>
        <v>0</v>
      </c>
      <c r="F721" s="19" t="str">
        <f t="shared" si="111"/>
        <v/>
      </c>
    </row>
    <row r="722" spans="1:6">
      <c r="A722" s="19" t="str">
        <f t="shared" si="110"/>
        <v>577</v>
      </c>
      <c r="B722" s="8">
        <v>5770</v>
      </c>
      <c r="C722" s="19" t="s">
        <v>468</v>
      </c>
      <c r="D722" s="19">
        <f t="shared" si="108"/>
        <v>0</v>
      </c>
      <c r="E722" s="19">
        <f t="shared" si="109"/>
        <v>0</v>
      </c>
      <c r="F722" s="19" t="str">
        <f t="shared" si="111"/>
        <v/>
      </c>
    </row>
    <row r="723" spans="1:6">
      <c r="A723" s="19" t="str">
        <f t="shared" si="110"/>
        <v>57</v>
      </c>
      <c r="B723" s="8">
        <v>578</v>
      </c>
      <c r="C723" s="19" t="s">
        <v>147</v>
      </c>
      <c r="D723" s="19">
        <f t="shared" si="108"/>
        <v>0</v>
      </c>
      <c r="E723" s="19">
        <f t="shared" si="109"/>
        <v>0</v>
      </c>
      <c r="F723" s="19" t="str">
        <f t="shared" si="111"/>
        <v/>
      </c>
    </row>
    <row r="724" spans="1:6">
      <c r="A724" s="19" t="str">
        <f t="shared" si="110"/>
        <v>578</v>
      </c>
      <c r="B724" s="8">
        <v>5780</v>
      </c>
      <c r="C724" s="19" t="s">
        <v>469</v>
      </c>
      <c r="D724" s="19">
        <f t="shared" si="108"/>
        <v>0</v>
      </c>
      <c r="E724" s="19">
        <f t="shared" si="109"/>
        <v>0</v>
      </c>
      <c r="F724" s="19" t="str">
        <f t="shared" si="111"/>
        <v/>
      </c>
    </row>
    <row r="725" spans="1:6">
      <c r="A725" s="19" t="str">
        <f t="shared" si="110"/>
        <v>5</v>
      </c>
      <c r="B725" s="8">
        <v>59</v>
      </c>
      <c r="C725" s="19" t="s">
        <v>441</v>
      </c>
      <c r="D725" s="19">
        <f t="shared" si="108"/>
        <v>0</v>
      </c>
      <c r="E725" s="19">
        <f t="shared" si="109"/>
        <v>0</v>
      </c>
      <c r="F725" s="19" t="str">
        <f t="shared" si="111"/>
        <v/>
      </c>
    </row>
    <row r="726" spans="1:6">
      <c r="A726" s="19" t="str">
        <f t="shared" si="110"/>
        <v>59</v>
      </c>
      <c r="B726" s="8">
        <v>590</v>
      </c>
      <c r="C726" s="19" t="s">
        <v>470</v>
      </c>
      <c r="D726" s="19">
        <f t="shared" si="108"/>
        <v>0</v>
      </c>
      <c r="E726" s="19">
        <f t="shared" si="109"/>
        <v>0</v>
      </c>
      <c r="F726" s="19" t="str">
        <f t="shared" si="111"/>
        <v/>
      </c>
    </row>
    <row r="727" spans="1:6">
      <c r="A727" s="110" t="str">
        <f t="shared" si="110"/>
        <v>590</v>
      </c>
      <c r="B727" s="111">
        <v>5900</v>
      </c>
      <c r="C727" s="110" t="s">
        <v>471</v>
      </c>
      <c r="D727" s="110">
        <f t="shared" si="108"/>
        <v>0</v>
      </c>
      <c r="E727" s="110">
        <f t="shared" si="109"/>
        <v>0</v>
      </c>
      <c r="F727" s="110" t="str">
        <f t="shared" si="111"/>
        <v/>
      </c>
    </row>
    <row r="728" spans="1:6">
      <c r="A728" s="19" t="str">
        <f t="shared" si="110"/>
        <v/>
      </c>
      <c r="B728" s="8">
        <v>6</v>
      </c>
      <c r="C728" s="19" t="s">
        <v>557</v>
      </c>
      <c r="D728" s="19">
        <f t="shared" si="108"/>
        <v>0</v>
      </c>
      <c r="E728" s="19">
        <f t="shared" si="109"/>
        <v>0</v>
      </c>
      <c r="F728" s="19">
        <f t="shared" si="111"/>
        <v>0</v>
      </c>
    </row>
    <row r="729" spans="1:6">
      <c r="A729" s="19" t="str">
        <f t="shared" si="110"/>
        <v>6</v>
      </c>
      <c r="B729" s="8">
        <v>60</v>
      </c>
      <c r="C729" s="19" t="s">
        <v>472</v>
      </c>
      <c r="D729" s="19">
        <f t="shared" si="108"/>
        <v>0</v>
      </c>
      <c r="E729" s="19">
        <f t="shared" si="109"/>
        <v>0</v>
      </c>
      <c r="F729" s="19" t="str">
        <f t="shared" si="111"/>
        <v/>
      </c>
    </row>
    <row r="730" spans="1:6">
      <c r="A730" s="19" t="str">
        <f t="shared" si="110"/>
        <v>60</v>
      </c>
      <c r="B730" s="8">
        <v>600</v>
      </c>
      <c r="C730" s="19" t="s">
        <v>473</v>
      </c>
      <c r="D730" s="19">
        <f t="shared" si="108"/>
        <v>0</v>
      </c>
      <c r="E730" s="19">
        <f t="shared" si="109"/>
        <v>0</v>
      </c>
      <c r="F730" s="19" t="str">
        <f t="shared" si="111"/>
        <v/>
      </c>
    </row>
    <row r="731" spans="1:6">
      <c r="A731" s="19" t="str">
        <f t="shared" si="110"/>
        <v>600</v>
      </c>
      <c r="B731" s="8">
        <v>6000</v>
      </c>
      <c r="C731" s="19" t="s">
        <v>474</v>
      </c>
      <c r="D731" s="19">
        <f t="shared" si="108"/>
        <v>0</v>
      </c>
      <c r="E731" s="19">
        <f t="shared" si="109"/>
        <v>0</v>
      </c>
      <c r="F731" s="19" t="str">
        <f t="shared" si="111"/>
        <v/>
      </c>
    </row>
    <row r="732" spans="1:6">
      <c r="A732" s="19" t="str">
        <f t="shared" si="110"/>
        <v>60</v>
      </c>
      <c r="B732" s="8">
        <v>601</v>
      </c>
      <c r="C732" s="19" t="s">
        <v>475</v>
      </c>
      <c r="D732" s="19">
        <f t="shared" si="108"/>
        <v>0</v>
      </c>
      <c r="E732" s="19">
        <f t="shared" si="109"/>
        <v>0</v>
      </c>
      <c r="F732" s="19" t="str">
        <f t="shared" si="111"/>
        <v/>
      </c>
    </row>
    <row r="733" spans="1:6">
      <c r="A733" s="19" t="str">
        <f t="shared" si="110"/>
        <v>601</v>
      </c>
      <c r="B733" s="8">
        <v>6010</v>
      </c>
      <c r="C733" s="19" t="s">
        <v>476</v>
      </c>
      <c r="D733" s="19">
        <f t="shared" si="108"/>
        <v>0</v>
      </c>
      <c r="E733" s="19">
        <f t="shared" si="109"/>
        <v>0</v>
      </c>
      <c r="F733" s="19" t="str">
        <f t="shared" si="111"/>
        <v/>
      </c>
    </row>
    <row r="734" spans="1:6">
      <c r="A734" s="19" t="str">
        <f t="shared" si="110"/>
        <v>60</v>
      </c>
      <c r="B734" s="8">
        <v>602</v>
      </c>
      <c r="C734" s="19" t="s">
        <v>477</v>
      </c>
      <c r="D734" s="19">
        <f t="shared" si="108"/>
        <v>0</v>
      </c>
      <c r="E734" s="19">
        <f t="shared" si="109"/>
        <v>0</v>
      </c>
      <c r="F734" s="19" t="str">
        <f t="shared" si="111"/>
        <v/>
      </c>
    </row>
    <row r="735" spans="1:6">
      <c r="A735" s="19" t="str">
        <f t="shared" si="110"/>
        <v>602</v>
      </c>
      <c r="B735" s="8">
        <v>6020</v>
      </c>
      <c r="C735" s="19" t="s">
        <v>478</v>
      </c>
      <c r="D735" s="19">
        <f t="shared" ref="D735:D800" si="112">IF(LEN(B735)&lt;4,SUMIF(SgNr,$B735,SgAnfBestand),SUMIF(DeKontoNr,B735,DeAnfBestand))</f>
        <v>0</v>
      </c>
      <c r="E735" s="19">
        <f t="shared" ref="E735:E800" si="113">IF(LEN(B735)&lt;4,SUMIF(SgNr,$B735,SgEndBestand),IF(B735&lt;3000,D735+SUMIF(DeKontoNr,B735,DeBuchBetrag),SUMIF(DeKontoNr,B735,DeBuchBetrag)))</f>
        <v>0</v>
      </c>
      <c r="F735" s="19" t="str">
        <f t="shared" si="111"/>
        <v/>
      </c>
    </row>
    <row r="736" spans="1:6">
      <c r="A736" s="19" t="str">
        <f t="shared" si="110"/>
        <v>60</v>
      </c>
      <c r="B736" s="8">
        <v>603</v>
      </c>
      <c r="C736" s="19" t="s">
        <v>479</v>
      </c>
      <c r="D736" s="19">
        <f t="shared" si="112"/>
        <v>0</v>
      </c>
      <c r="E736" s="19">
        <f t="shared" si="113"/>
        <v>0</v>
      </c>
      <c r="F736" s="19" t="str">
        <f t="shared" si="111"/>
        <v/>
      </c>
    </row>
    <row r="737" spans="1:6">
      <c r="A737" s="19" t="str">
        <f t="shared" si="110"/>
        <v>603</v>
      </c>
      <c r="B737" s="8">
        <v>6030</v>
      </c>
      <c r="C737" s="19" t="s">
        <v>480</v>
      </c>
      <c r="D737" s="19">
        <f t="shared" si="112"/>
        <v>0</v>
      </c>
      <c r="E737" s="19">
        <f t="shared" si="113"/>
        <v>0</v>
      </c>
      <c r="F737" s="19" t="str">
        <f t="shared" si="111"/>
        <v/>
      </c>
    </row>
    <row r="738" spans="1:6">
      <c r="A738" s="19" t="str">
        <f t="shared" ref="A738:A804" si="114">IF(LEN($B738)=4,LEFT($B738,3),IF(LEN($B738)=3,LEFT($B738,2),IF(LEN($B738)=2,LEFT($B738,1),"")))</f>
        <v>60</v>
      </c>
      <c r="B738" s="8">
        <v>604</v>
      </c>
      <c r="C738" s="19" t="s">
        <v>481</v>
      </c>
      <c r="D738" s="19">
        <f t="shared" si="112"/>
        <v>0</v>
      </c>
      <c r="E738" s="19">
        <f t="shared" si="113"/>
        <v>0</v>
      </c>
      <c r="F738" s="19" t="str">
        <f t="shared" ref="F738:F804" si="115">IF(OR(B738=1,B738=3,B738=5,B738=7,B738=9000),E738-D738,IF(OR(B738=2,B738=4,B738=6,B738=8,B738=9001),-(E738-D738),""))</f>
        <v/>
      </c>
    </row>
    <row r="739" spans="1:6">
      <c r="A739" s="19" t="str">
        <f t="shared" si="114"/>
        <v>604</v>
      </c>
      <c r="B739" s="8">
        <v>6040</v>
      </c>
      <c r="C739" s="19" t="s">
        <v>482</v>
      </c>
      <c r="D739" s="19">
        <f t="shared" si="112"/>
        <v>0</v>
      </c>
      <c r="E739" s="19">
        <f t="shared" si="113"/>
        <v>0</v>
      </c>
      <c r="F739" s="19" t="str">
        <f t="shared" si="115"/>
        <v/>
      </c>
    </row>
    <row r="740" spans="1:6">
      <c r="A740" s="19" t="str">
        <f t="shared" si="114"/>
        <v>60</v>
      </c>
      <c r="B740" s="8">
        <v>605</v>
      </c>
      <c r="C740" s="19" t="s">
        <v>483</v>
      </c>
      <c r="D740" s="19">
        <f t="shared" si="112"/>
        <v>0</v>
      </c>
      <c r="E740" s="19">
        <f t="shared" si="113"/>
        <v>0</v>
      </c>
      <c r="F740" s="19" t="str">
        <f t="shared" si="115"/>
        <v/>
      </c>
    </row>
    <row r="741" spans="1:6">
      <c r="A741" s="19" t="str">
        <f t="shared" si="114"/>
        <v>605</v>
      </c>
      <c r="B741" s="8">
        <v>6050</v>
      </c>
      <c r="C741" s="19" t="s">
        <v>484</v>
      </c>
      <c r="D741" s="19">
        <f t="shared" si="112"/>
        <v>0</v>
      </c>
      <c r="E741" s="19">
        <f t="shared" si="113"/>
        <v>0</v>
      </c>
      <c r="F741" s="19" t="str">
        <f t="shared" si="115"/>
        <v/>
      </c>
    </row>
    <row r="742" spans="1:6">
      <c r="A742" s="19" t="str">
        <f t="shared" si="114"/>
        <v>60</v>
      </c>
      <c r="B742" s="8">
        <v>606</v>
      </c>
      <c r="C742" s="19" t="s">
        <v>485</v>
      </c>
      <c r="D742" s="19">
        <f t="shared" si="112"/>
        <v>0</v>
      </c>
      <c r="E742" s="19">
        <f t="shared" si="113"/>
        <v>0</v>
      </c>
      <c r="F742" s="19" t="str">
        <f t="shared" si="115"/>
        <v/>
      </c>
    </row>
    <row r="743" spans="1:6">
      <c r="A743" s="19" t="str">
        <f t="shared" si="114"/>
        <v>606</v>
      </c>
      <c r="B743" s="8">
        <v>6060</v>
      </c>
      <c r="C743" s="19" t="s">
        <v>486</v>
      </c>
      <c r="D743" s="19">
        <f t="shared" si="112"/>
        <v>0</v>
      </c>
      <c r="E743" s="19">
        <f t="shared" si="113"/>
        <v>0</v>
      </c>
      <c r="F743" s="19" t="str">
        <f t="shared" si="115"/>
        <v/>
      </c>
    </row>
    <row r="744" spans="1:6">
      <c r="A744" s="19" t="str">
        <f t="shared" si="114"/>
        <v>60</v>
      </c>
      <c r="B744" s="8">
        <v>609</v>
      </c>
      <c r="C744" s="19" t="s">
        <v>487</v>
      </c>
      <c r="D744" s="19">
        <f t="shared" si="112"/>
        <v>0</v>
      </c>
      <c r="E744" s="19">
        <f t="shared" si="113"/>
        <v>0</v>
      </c>
      <c r="F744" s="19" t="str">
        <f t="shared" si="115"/>
        <v/>
      </c>
    </row>
    <row r="745" spans="1:6">
      <c r="A745" s="19" t="str">
        <f t="shared" si="114"/>
        <v>609</v>
      </c>
      <c r="B745" s="8">
        <v>6090</v>
      </c>
      <c r="C745" s="19" t="s">
        <v>488</v>
      </c>
      <c r="D745" s="19">
        <f t="shared" si="112"/>
        <v>0</v>
      </c>
      <c r="E745" s="19">
        <f t="shared" si="113"/>
        <v>0</v>
      </c>
      <c r="F745" s="19" t="str">
        <f t="shared" si="115"/>
        <v/>
      </c>
    </row>
    <row r="746" spans="1:6">
      <c r="A746" s="19" t="str">
        <f t="shared" si="114"/>
        <v>6</v>
      </c>
      <c r="B746" s="8">
        <v>61</v>
      </c>
      <c r="C746" s="19" t="s">
        <v>191</v>
      </c>
      <c r="D746" s="19">
        <f t="shared" si="112"/>
        <v>0</v>
      </c>
      <c r="E746" s="19">
        <f t="shared" si="113"/>
        <v>0</v>
      </c>
      <c r="F746" s="19" t="str">
        <f t="shared" si="115"/>
        <v/>
      </c>
    </row>
    <row r="747" spans="1:6">
      <c r="A747" s="19" t="str">
        <f t="shared" si="114"/>
        <v>61</v>
      </c>
      <c r="B747" s="8">
        <v>610</v>
      </c>
      <c r="C747" s="19" t="s">
        <v>439</v>
      </c>
      <c r="D747" s="19">
        <f t="shared" si="112"/>
        <v>0</v>
      </c>
      <c r="E747" s="19">
        <f t="shared" si="113"/>
        <v>0</v>
      </c>
      <c r="F747" s="19" t="str">
        <f t="shared" si="115"/>
        <v/>
      </c>
    </row>
    <row r="748" spans="1:6">
      <c r="A748" s="19" t="str">
        <f t="shared" si="114"/>
        <v>610</v>
      </c>
      <c r="B748" s="8">
        <v>6100</v>
      </c>
      <c r="C748" s="19" t="s">
        <v>489</v>
      </c>
      <c r="D748" s="19">
        <f t="shared" si="112"/>
        <v>0</v>
      </c>
      <c r="E748" s="19">
        <f t="shared" si="113"/>
        <v>0</v>
      </c>
      <c r="F748" s="19" t="str">
        <f t="shared" si="115"/>
        <v/>
      </c>
    </row>
    <row r="749" spans="1:6">
      <c r="A749" s="19" t="str">
        <f t="shared" si="114"/>
        <v>61</v>
      </c>
      <c r="B749" s="8">
        <v>611</v>
      </c>
      <c r="C749" s="19" t="s">
        <v>342</v>
      </c>
      <c r="D749" s="19">
        <f t="shared" si="112"/>
        <v>0</v>
      </c>
      <c r="E749" s="19">
        <f t="shared" si="113"/>
        <v>0</v>
      </c>
      <c r="F749" s="19" t="str">
        <f t="shared" si="115"/>
        <v/>
      </c>
    </row>
    <row r="750" spans="1:6">
      <c r="A750" s="19" t="str">
        <f t="shared" si="114"/>
        <v>611</v>
      </c>
      <c r="B750" s="8">
        <v>6110</v>
      </c>
      <c r="C750" s="19" t="s">
        <v>490</v>
      </c>
      <c r="D750" s="19">
        <f t="shared" si="112"/>
        <v>0</v>
      </c>
      <c r="E750" s="19">
        <f t="shared" si="113"/>
        <v>0</v>
      </c>
      <c r="F750" s="19" t="str">
        <f t="shared" si="115"/>
        <v/>
      </c>
    </row>
    <row r="751" spans="1:6">
      <c r="A751" s="19" t="str">
        <f t="shared" si="114"/>
        <v>61</v>
      </c>
      <c r="B751" s="8">
        <v>612</v>
      </c>
      <c r="C751" s="19" t="s">
        <v>343</v>
      </c>
      <c r="D751" s="19">
        <f t="shared" si="112"/>
        <v>0</v>
      </c>
      <c r="E751" s="19">
        <f t="shared" si="113"/>
        <v>0</v>
      </c>
      <c r="F751" s="19" t="str">
        <f t="shared" si="115"/>
        <v/>
      </c>
    </row>
    <row r="752" spans="1:6">
      <c r="A752" s="19" t="str">
        <f t="shared" si="114"/>
        <v>612</v>
      </c>
      <c r="B752" s="8">
        <v>6120</v>
      </c>
      <c r="C752" s="19" t="s">
        <v>491</v>
      </c>
      <c r="D752" s="19">
        <f t="shared" si="112"/>
        <v>0</v>
      </c>
      <c r="E752" s="19">
        <f t="shared" si="113"/>
        <v>0</v>
      </c>
      <c r="F752" s="19" t="str">
        <f t="shared" si="115"/>
        <v/>
      </c>
    </row>
    <row r="753" spans="1:6">
      <c r="A753" s="19" t="str">
        <f t="shared" si="114"/>
        <v>61</v>
      </c>
      <c r="B753" s="8">
        <v>613</v>
      </c>
      <c r="C753" s="19" t="s">
        <v>492</v>
      </c>
      <c r="D753" s="19">
        <f t="shared" si="112"/>
        <v>0</v>
      </c>
      <c r="E753" s="19">
        <f t="shared" si="113"/>
        <v>0</v>
      </c>
      <c r="F753" s="19" t="str">
        <f t="shared" si="115"/>
        <v/>
      </c>
    </row>
    <row r="754" spans="1:6">
      <c r="A754" s="19" t="str">
        <f t="shared" si="114"/>
        <v>613</v>
      </c>
      <c r="B754" s="8">
        <v>6130</v>
      </c>
      <c r="C754" s="19" t="s">
        <v>493</v>
      </c>
      <c r="D754" s="19">
        <f t="shared" si="112"/>
        <v>0</v>
      </c>
      <c r="E754" s="19">
        <f t="shared" si="113"/>
        <v>0</v>
      </c>
      <c r="F754" s="19" t="str">
        <f t="shared" si="115"/>
        <v/>
      </c>
    </row>
    <row r="755" spans="1:6">
      <c r="A755" s="19" t="str">
        <f t="shared" si="114"/>
        <v>61</v>
      </c>
      <c r="B755" s="8">
        <v>614</v>
      </c>
      <c r="C755" s="19" t="s">
        <v>345</v>
      </c>
      <c r="D755" s="19">
        <f t="shared" si="112"/>
        <v>0</v>
      </c>
      <c r="E755" s="19">
        <f t="shared" si="113"/>
        <v>0</v>
      </c>
      <c r="F755" s="19" t="str">
        <f t="shared" si="115"/>
        <v/>
      </c>
    </row>
    <row r="756" spans="1:6">
      <c r="A756" s="19" t="str">
        <f t="shared" si="114"/>
        <v>614</v>
      </c>
      <c r="B756" s="8">
        <v>6140</v>
      </c>
      <c r="C756" s="19" t="s">
        <v>494</v>
      </c>
      <c r="D756" s="19">
        <f t="shared" si="112"/>
        <v>0</v>
      </c>
      <c r="E756" s="19">
        <f t="shared" si="113"/>
        <v>0</v>
      </c>
      <c r="F756" s="19" t="str">
        <f t="shared" si="115"/>
        <v/>
      </c>
    </row>
    <row r="757" spans="1:6">
      <c r="A757" s="19" t="str">
        <f t="shared" si="114"/>
        <v>61</v>
      </c>
      <c r="B757" s="8">
        <v>615</v>
      </c>
      <c r="C757" s="19" t="s">
        <v>346</v>
      </c>
      <c r="D757" s="19">
        <f t="shared" si="112"/>
        <v>0</v>
      </c>
      <c r="E757" s="19">
        <f t="shared" si="113"/>
        <v>0</v>
      </c>
      <c r="F757" s="19" t="str">
        <f t="shared" si="115"/>
        <v/>
      </c>
    </row>
    <row r="758" spans="1:6">
      <c r="A758" s="19" t="str">
        <f t="shared" si="114"/>
        <v>615</v>
      </c>
      <c r="B758" s="8">
        <v>6150</v>
      </c>
      <c r="C758" s="19" t="s">
        <v>495</v>
      </c>
      <c r="D758" s="19">
        <f t="shared" si="112"/>
        <v>0</v>
      </c>
      <c r="E758" s="19">
        <f t="shared" si="113"/>
        <v>0</v>
      </c>
      <c r="F758" s="19" t="str">
        <f t="shared" si="115"/>
        <v/>
      </c>
    </row>
    <row r="759" spans="1:6">
      <c r="A759" s="19" t="str">
        <f t="shared" si="114"/>
        <v>61</v>
      </c>
      <c r="B759" s="8">
        <v>616</v>
      </c>
      <c r="C759" s="19" t="s">
        <v>440</v>
      </c>
      <c r="D759" s="19">
        <f t="shared" si="112"/>
        <v>0</v>
      </c>
      <c r="E759" s="19">
        <f t="shared" si="113"/>
        <v>0</v>
      </c>
      <c r="F759" s="19" t="str">
        <f t="shared" si="115"/>
        <v/>
      </c>
    </row>
    <row r="760" spans="1:6">
      <c r="A760" s="19" t="str">
        <f t="shared" si="114"/>
        <v>616</v>
      </c>
      <c r="B760" s="8">
        <v>6160</v>
      </c>
      <c r="C760" s="19" t="s">
        <v>496</v>
      </c>
      <c r="D760" s="19">
        <f t="shared" si="112"/>
        <v>0</v>
      </c>
      <c r="E760" s="19">
        <f t="shared" si="113"/>
        <v>0</v>
      </c>
      <c r="F760" s="19" t="str">
        <f t="shared" si="115"/>
        <v/>
      </c>
    </row>
    <row r="761" spans="1:6">
      <c r="A761" s="19" t="str">
        <f t="shared" si="114"/>
        <v>61</v>
      </c>
      <c r="B761" s="8">
        <v>619</v>
      </c>
      <c r="C761" s="19" t="s">
        <v>497</v>
      </c>
      <c r="D761" s="19">
        <f t="shared" si="112"/>
        <v>0</v>
      </c>
      <c r="E761" s="19">
        <f t="shared" si="113"/>
        <v>0</v>
      </c>
      <c r="F761" s="19" t="str">
        <f t="shared" si="115"/>
        <v/>
      </c>
    </row>
    <row r="762" spans="1:6">
      <c r="A762" s="19" t="str">
        <f t="shared" si="114"/>
        <v>619</v>
      </c>
      <c r="B762" s="8">
        <v>6190</v>
      </c>
      <c r="C762" s="19" t="s">
        <v>498</v>
      </c>
      <c r="D762" s="19">
        <f t="shared" si="112"/>
        <v>0</v>
      </c>
      <c r="E762" s="19">
        <f t="shared" si="113"/>
        <v>0</v>
      </c>
      <c r="F762" s="19" t="str">
        <f t="shared" si="115"/>
        <v/>
      </c>
    </row>
    <row r="763" spans="1:6">
      <c r="A763" s="19" t="str">
        <f t="shared" si="114"/>
        <v>6</v>
      </c>
      <c r="B763" s="8">
        <v>62</v>
      </c>
      <c r="C763" s="19" t="s">
        <v>703</v>
      </c>
      <c r="D763" s="19">
        <f t="shared" si="112"/>
        <v>0</v>
      </c>
      <c r="E763" s="19">
        <f t="shared" si="113"/>
        <v>0</v>
      </c>
      <c r="F763" s="19" t="str">
        <f t="shared" si="115"/>
        <v/>
      </c>
    </row>
    <row r="764" spans="1:6">
      <c r="A764" s="19" t="str">
        <f t="shared" si="114"/>
        <v>62</v>
      </c>
      <c r="B764" s="8">
        <v>620</v>
      </c>
      <c r="C764" s="19" t="s">
        <v>351</v>
      </c>
      <c r="D764" s="19">
        <f t="shared" si="112"/>
        <v>0</v>
      </c>
      <c r="E764" s="19">
        <f t="shared" si="113"/>
        <v>0</v>
      </c>
      <c r="F764" s="19" t="str">
        <f t="shared" si="115"/>
        <v/>
      </c>
    </row>
    <row r="765" spans="1:6">
      <c r="A765" s="19" t="str">
        <f t="shared" si="114"/>
        <v>620</v>
      </c>
      <c r="B765" s="8">
        <v>6200</v>
      </c>
      <c r="C765" s="19" t="s">
        <v>499</v>
      </c>
      <c r="D765" s="19">
        <f t="shared" si="112"/>
        <v>0</v>
      </c>
      <c r="E765" s="19">
        <f t="shared" si="113"/>
        <v>0</v>
      </c>
      <c r="F765" s="19" t="str">
        <f t="shared" si="115"/>
        <v/>
      </c>
    </row>
    <row r="766" spans="1:6">
      <c r="A766" s="19" t="str">
        <f t="shared" si="114"/>
        <v>62</v>
      </c>
      <c r="B766" s="8">
        <v>621</v>
      </c>
      <c r="C766" s="19" t="s">
        <v>453</v>
      </c>
      <c r="D766" s="19">
        <f t="shared" si="112"/>
        <v>0</v>
      </c>
      <c r="E766" s="19">
        <f t="shared" si="113"/>
        <v>0</v>
      </c>
      <c r="F766" s="19" t="str">
        <f t="shared" si="115"/>
        <v/>
      </c>
    </row>
    <row r="767" spans="1:6">
      <c r="A767" s="19" t="str">
        <f t="shared" si="114"/>
        <v>621</v>
      </c>
      <c r="B767" s="8">
        <v>6210</v>
      </c>
      <c r="C767" s="19" t="s">
        <v>500</v>
      </c>
      <c r="D767" s="19">
        <f t="shared" si="112"/>
        <v>0</v>
      </c>
      <c r="E767" s="19">
        <f t="shared" si="113"/>
        <v>0</v>
      </c>
      <c r="F767" s="19" t="str">
        <f t="shared" si="115"/>
        <v/>
      </c>
    </row>
    <row r="768" spans="1:6">
      <c r="A768" s="19" t="str">
        <f t="shared" si="114"/>
        <v>62</v>
      </c>
      <c r="B768" s="8">
        <v>629</v>
      </c>
      <c r="C768" s="19" t="s">
        <v>354</v>
      </c>
      <c r="D768" s="19">
        <f t="shared" si="112"/>
        <v>0</v>
      </c>
      <c r="E768" s="19">
        <f t="shared" si="113"/>
        <v>0</v>
      </c>
      <c r="F768" s="19" t="str">
        <f t="shared" si="115"/>
        <v/>
      </c>
    </row>
    <row r="769" spans="1:6">
      <c r="A769" s="19" t="str">
        <f t="shared" si="114"/>
        <v>629</v>
      </c>
      <c r="B769" s="8">
        <v>6290</v>
      </c>
      <c r="C769" s="19" t="s">
        <v>501</v>
      </c>
      <c r="D769" s="19">
        <f t="shared" si="112"/>
        <v>0</v>
      </c>
      <c r="E769" s="19">
        <f t="shared" si="113"/>
        <v>0</v>
      </c>
      <c r="F769" s="19" t="str">
        <f t="shared" si="115"/>
        <v/>
      </c>
    </row>
    <row r="770" spans="1:6">
      <c r="A770" s="19" t="str">
        <f t="shared" si="114"/>
        <v>6</v>
      </c>
      <c r="B770" s="8">
        <v>63</v>
      </c>
      <c r="C770" s="19" t="s">
        <v>502</v>
      </c>
      <c r="D770" s="19">
        <f t="shared" si="112"/>
        <v>0</v>
      </c>
      <c r="E770" s="19">
        <f t="shared" si="113"/>
        <v>0</v>
      </c>
      <c r="F770" s="19" t="str">
        <f t="shared" si="115"/>
        <v/>
      </c>
    </row>
    <row r="771" spans="1:6">
      <c r="A771" s="19" t="str">
        <f t="shared" si="114"/>
        <v>63</v>
      </c>
      <c r="B771" s="8">
        <v>630</v>
      </c>
      <c r="C771" s="19" t="s">
        <v>139</v>
      </c>
      <c r="D771" s="19">
        <f t="shared" si="112"/>
        <v>0</v>
      </c>
      <c r="E771" s="19">
        <f t="shared" si="113"/>
        <v>0</v>
      </c>
      <c r="F771" s="19" t="str">
        <f t="shared" si="115"/>
        <v/>
      </c>
    </row>
    <row r="772" spans="1:6">
      <c r="A772" s="19" t="str">
        <f t="shared" si="114"/>
        <v>630</v>
      </c>
      <c r="B772" s="8">
        <v>6300</v>
      </c>
      <c r="C772" s="19" t="s">
        <v>503</v>
      </c>
      <c r="D772" s="19">
        <f t="shared" si="112"/>
        <v>0</v>
      </c>
      <c r="E772" s="19">
        <f t="shared" si="113"/>
        <v>0</v>
      </c>
      <c r="F772" s="19" t="str">
        <f t="shared" si="115"/>
        <v/>
      </c>
    </row>
    <row r="773" spans="1:6">
      <c r="A773" s="19" t="str">
        <f t="shared" si="114"/>
        <v>63</v>
      </c>
      <c r="B773" s="8">
        <v>631</v>
      </c>
      <c r="C773" s="19" t="s">
        <v>140</v>
      </c>
      <c r="D773" s="19">
        <f t="shared" si="112"/>
        <v>0</v>
      </c>
      <c r="E773" s="19">
        <f t="shared" si="113"/>
        <v>0</v>
      </c>
      <c r="F773" s="19" t="str">
        <f t="shared" si="115"/>
        <v/>
      </c>
    </row>
    <row r="774" spans="1:6">
      <c r="A774" s="19" t="str">
        <f t="shared" si="114"/>
        <v>631</v>
      </c>
      <c r="B774" s="8">
        <v>6310</v>
      </c>
      <c r="C774" s="19" t="s">
        <v>504</v>
      </c>
      <c r="D774" s="19">
        <f t="shared" si="112"/>
        <v>0</v>
      </c>
      <c r="E774" s="19">
        <f t="shared" si="113"/>
        <v>0</v>
      </c>
      <c r="F774" s="19" t="str">
        <f t="shared" si="115"/>
        <v/>
      </c>
    </row>
    <row r="775" spans="1:6">
      <c r="A775" s="19" t="str">
        <f t="shared" si="114"/>
        <v>63</v>
      </c>
      <c r="B775" s="8">
        <v>632</v>
      </c>
      <c r="C775" s="19" t="s">
        <v>141</v>
      </c>
      <c r="D775" s="19">
        <f t="shared" si="112"/>
        <v>0</v>
      </c>
      <c r="E775" s="19">
        <f t="shared" si="113"/>
        <v>0</v>
      </c>
      <c r="F775" s="19" t="str">
        <f t="shared" si="115"/>
        <v/>
      </c>
    </row>
    <row r="776" spans="1:6">
      <c r="A776" s="19" t="str">
        <f t="shared" si="114"/>
        <v>632</v>
      </c>
      <c r="B776" s="8">
        <v>6320</v>
      </c>
      <c r="C776" s="19" t="s">
        <v>505</v>
      </c>
      <c r="D776" s="19">
        <f t="shared" si="112"/>
        <v>0</v>
      </c>
      <c r="E776" s="19">
        <f t="shared" si="113"/>
        <v>0</v>
      </c>
      <c r="F776" s="19" t="str">
        <f t="shared" si="115"/>
        <v/>
      </c>
    </row>
    <row r="777" spans="1:6">
      <c r="A777" s="19" t="str">
        <f t="shared" si="114"/>
        <v>63</v>
      </c>
      <c r="B777" s="8">
        <v>633</v>
      </c>
      <c r="C777" s="19" t="s">
        <v>142</v>
      </c>
      <c r="D777" s="19">
        <f t="shared" si="112"/>
        <v>0</v>
      </c>
      <c r="E777" s="19">
        <f t="shared" si="113"/>
        <v>0</v>
      </c>
      <c r="F777" s="19" t="str">
        <f t="shared" si="115"/>
        <v/>
      </c>
    </row>
    <row r="778" spans="1:6">
      <c r="A778" s="19" t="str">
        <f t="shared" si="114"/>
        <v>633</v>
      </c>
      <c r="B778" s="8">
        <v>6330</v>
      </c>
      <c r="C778" s="19" t="s">
        <v>506</v>
      </c>
      <c r="D778" s="19">
        <f t="shared" si="112"/>
        <v>0</v>
      </c>
      <c r="E778" s="19">
        <f t="shared" si="113"/>
        <v>0</v>
      </c>
      <c r="F778" s="19" t="str">
        <f t="shared" si="115"/>
        <v/>
      </c>
    </row>
    <row r="779" spans="1:6">
      <c r="A779" s="19" t="str">
        <f t="shared" si="114"/>
        <v>63</v>
      </c>
      <c r="B779" s="8">
        <v>634</v>
      </c>
      <c r="C779" s="19" t="s">
        <v>143</v>
      </c>
      <c r="D779" s="19">
        <f t="shared" si="112"/>
        <v>0</v>
      </c>
      <c r="E779" s="19">
        <f t="shared" si="113"/>
        <v>0</v>
      </c>
      <c r="F779" s="19" t="str">
        <f t="shared" si="115"/>
        <v/>
      </c>
    </row>
    <row r="780" spans="1:6">
      <c r="A780" s="19" t="str">
        <f t="shared" si="114"/>
        <v>634</v>
      </c>
      <c r="B780" s="8">
        <v>6340</v>
      </c>
      <c r="C780" s="19" t="s">
        <v>507</v>
      </c>
      <c r="D780" s="19">
        <f t="shared" si="112"/>
        <v>0</v>
      </c>
      <c r="E780" s="19">
        <f t="shared" si="113"/>
        <v>0</v>
      </c>
      <c r="F780" s="19" t="str">
        <f t="shared" si="115"/>
        <v/>
      </c>
    </row>
    <row r="781" spans="1:6">
      <c r="A781" s="19" t="str">
        <f t="shared" si="114"/>
        <v>63</v>
      </c>
      <c r="B781" s="8">
        <v>635</v>
      </c>
      <c r="C781" s="19" t="s">
        <v>144</v>
      </c>
      <c r="D781" s="19">
        <f t="shared" si="112"/>
        <v>0</v>
      </c>
      <c r="E781" s="19">
        <f t="shared" si="113"/>
        <v>0</v>
      </c>
      <c r="F781" s="19" t="str">
        <f t="shared" si="115"/>
        <v/>
      </c>
    </row>
    <row r="782" spans="1:6">
      <c r="A782" s="19" t="str">
        <f t="shared" si="114"/>
        <v>635</v>
      </c>
      <c r="B782" s="8">
        <v>6350</v>
      </c>
      <c r="C782" s="19" t="s">
        <v>508</v>
      </c>
      <c r="D782" s="19">
        <f t="shared" si="112"/>
        <v>0</v>
      </c>
      <c r="E782" s="19">
        <f t="shared" si="113"/>
        <v>0</v>
      </c>
      <c r="F782" s="19" t="str">
        <f t="shared" si="115"/>
        <v/>
      </c>
    </row>
    <row r="783" spans="1:6">
      <c r="A783" s="19" t="str">
        <f t="shared" si="114"/>
        <v>63</v>
      </c>
      <c r="B783" s="8">
        <v>636</v>
      </c>
      <c r="C783" s="19" t="s">
        <v>145</v>
      </c>
      <c r="D783" s="19">
        <f t="shared" si="112"/>
        <v>0</v>
      </c>
      <c r="E783" s="19">
        <f t="shared" si="113"/>
        <v>0</v>
      </c>
      <c r="F783" s="19" t="str">
        <f t="shared" si="115"/>
        <v/>
      </c>
    </row>
    <row r="784" spans="1:6">
      <c r="A784" s="19" t="str">
        <f t="shared" si="114"/>
        <v>636</v>
      </c>
      <c r="B784" s="8">
        <v>6360</v>
      </c>
      <c r="C784" s="19" t="s">
        <v>509</v>
      </c>
      <c r="D784" s="19">
        <f t="shared" si="112"/>
        <v>0</v>
      </c>
      <c r="E784" s="19">
        <f t="shared" si="113"/>
        <v>0</v>
      </c>
      <c r="F784" s="19" t="str">
        <f t="shared" si="115"/>
        <v/>
      </c>
    </row>
    <row r="785" spans="1:6">
      <c r="A785" s="19" t="str">
        <f t="shared" si="114"/>
        <v>63</v>
      </c>
      <c r="B785" s="8">
        <v>637</v>
      </c>
      <c r="C785" s="19" t="s">
        <v>146</v>
      </c>
      <c r="D785" s="19">
        <f t="shared" si="112"/>
        <v>0</v>
      </c>
      <c r="E785" s="19">
        <f t="shared" si="113"/>
        <v>0</v>
      </c>
      <c r="F785" s="19" t="str">
        <f t="shared" si="115"/>
        <v/>
      </c>
    </row>
    <row r="786" spans="1:6">
      <c r="A786" s="19" t="str">
        <f t="shared" si="114"/>
        <v>637</v>
      </c>
      <c r="B786" s="8">
        <v>6370</v>
      </c>
      <c r="C786" s="19" t="s">
        <v>510</v>
      </c>
      <c r="D786" s="19">
        <f t="shared" si="112"/>
        <v>0</v>
      </c>
      <c r="E786" s="19">
        <f t="shared" si="113"/>
        <v>0</v>
      </c>
      <c r="F786" s="19" t="str">
        <f t="shared" ref="F786" si="116">IF(OR(B786=1,B786=3,B786=5,B786=7,B786=9000),E786-D786,IF(OR(B786=2,B786=4,B786=6,B786=8,B786=9001),-(E786-D786),""))</f>
        <v/>
      </c>
    </row>
    <row r="787" spans="1:6">
      <c r="A787" s="19" t="str">
        <f t="shared" si="114"/>
        <v>637</v>
      </c>
      <c r="B787" s="8">
        <v>6379</v>
      </c>
      <c r="C787" s="19" t="s">
        <v>856</v>
      </c>
      <c r="D787" s="19">
        <f t="shared" si="112"/>
        <v>0</v>
      </c>
      <c r="E787" s="19">
        <f t="shared" si="113"/>
        <v>0</v>
      </c>
    </row>
    <row r="788" spans="1:6">
      <c r="A788" s="19" t="str">
        <f t="shared" si="114"/>
        <v>63</v>
      </c>
      <c r="B788" s="8">
        <v>638</v>
      </c>
      <c r="C788" s="19" t="s">
        <v>147</v>
      </c>
      <c r="D788" s="19">
        <f t="shared" si="112"/>
        <v>0</v>
      </c>
      <c r="E788" s="19">
        <f t="shared" si="113"/>
        <v>0</v>
      </c>
      <c r="F788" s="19" t="str">
        <f t="shared" si="115"/>
        <v/>
      </c>
    </row>
    <row r="789" spans="1:6">
      <c r="A789" s="19" t="str">
        <f t="shared" si="114"/>
        <v>638</v>
      </c>
      <c r="B789" s="8">
        <v>6380</v>
      </c>
      <c r="C789" s="19" t="s">
        <v>511</v>
      </c>
      <c r="D789" s="19">
        <f t="shared" si="112"/>
        <v>0</v>
      </c>
      <c r="E789" s="19">
        <f t="shared" si="113"/>
        <v>0</v>
      </c>
      <c r="F789" s="19" t="str">
        <f t="shared" si="115"/>
        <v/>
      </c>
    </row>
    <row r="790" spans="1:6">
      <c r="A790" s="19" t="str">
        <f t="shared" si="114"/>
        <v>63</v>
      </c>
      <c r="B790" s="8">
        <v>639</v>
      </c>
      <c r="C790" s="19" t="s">
        <v>704</v>
      </c>
      <c r="D790" s="19">
        <f t="shared" ref="D790:D791" si="117">IF(LEN(B790)&lt;4,SUMIF(SgNr,$B790,SgAnfBestand),SUMIF(DeKontoNr,B790,DeAnfBestand))</f>
        <v>0</v>
      </c>
      <c r="E790" s="19">
        <f t="shared" ref="E790:E791" si="118">IF(LEN(B790)&lt;4,SUMIF(SgNr,$B790,SgEndBestand),IF(B790&lt;3000,D790+SUMIF(DeKontoNr,B790,DeBuchBetrag),SUMIF(DeKontoNr,B790,DeBuchBetrag)))</f>
        <v>0</v>
      </c>
      <c r="F790" s="19" t="str">
        <f t="shared" ref="F790:F791" si="119">IF(OR(B790=1,B790=3,B790=5,B790=7,B790=9000),E790-D790,IF(OR(B790=2,B790=4,B790=6,B790=8,B790=9001),-(E790-D790),""))</f>
        <v/>
      </c>
    </row>
    <row r="791" spans="1:6">
      <c r="A791" s="19" t="str">
        <f t="shared" si="114"/>
        <v>639</v>
      </c>
      <c r="B791" s="8">
        <v>6390</v>
      </c>
      <c r="C791" s="19" t="s">
        <v>704</v>
      </c>
      <c r="D791" s="19">
        <f t="shared" si="117"/>
        <v>0</v>
      </c>
      <c r="E791" s="19">
        <f t="shared" si="118"/>
        <v>0</v>
      </c>
      <c r="F791" s="19" t="str">
        <f t="shared" si="119"/>
        <v/>
      </c>
    </row>
    <row r="792" spans="1:6">
      <c r="A792" s="19" t="str">
        <f t="shared" si="114"/>
        <v>6</v>
      </c>
      <c r="B792" s="8">
        <v>64</v>
      </c>
      <c r="C792" s="19" t="s">
        <v>512</v>
      </c>
      <c r="D792" s="19">
        <f t="shared" si="112"/>
        <v>0</v>
      </c>
      <c r="E792" s="19">
        <f t="shared" si="113"/>
        <v>0</v>
      </c>
      <c r="F792" s="19" t="str">
        <f t="shared" si="115"/>
        <v/>
      </c>
    </row>
    <row r="793" spans="1:6">
      <c r="A793" s="19" t="str">
        <f t="shared" si="114"/>
        <v>64</v>
      </c>
      <c r="B793" s="8">
        <v>640</v>
      </c>
      <c r="C793" s="19" t="s">
        <v>139</v>
      </c>
      <c r="D793" s="19">
        <f t="shared" si="112"/>
        <v>0</v>
      </c>
      <c r="E793" s="19">
        <f t="shared" si="113"/>
        <v>0</v>
      </c>
      <c r="F793" s="19" t="str">
        <f t="shared" si="115"/>
        <v/>
      </c>
    </row>
    <row r="794" spans="1:6">
      <c r="A794" s="19" t="str">
        <f t="shared" si="114"/>
        <v>640</v>
      </c>
      <c r="B794" s="8">
        <v>6400</v>
      </c>
      <c r="C794" s="19" t="s">
        <v>513</v>
      </c>
      <c r="D794" s="19">
        <f t="shared" si="112"/>
        <v>0</v>
      </c>
      <c r="E794" s="19">
        <f t="shared" si="113"/>
        <v>0</v>
      </c>
      <c r="F794" s="19" t="str">
        <f t="shared" si="115"/>
        <v/>
      </c>
    </row>
    <row r="795" spans="1:6">
      <c r="A795" s="19" t="str">
        <f t="shared" si="114"/>
        <v>64</v>
      </c>
      <c r="B795" s="8">
        <v>641</v>
      </c>
      <c r="C795" s="19" t="s">
        <v>140</v>
      </c>
      <c r="D795" s="19">
        <f t="shared" si="112"/>
        <v>0</v>
      </c>
      <c r="E795" s="19">
        <f t="shared" si="113"/>
        <v>0</v>
      </c>
      <c r="F795" s="19" t="str">
        <f t="shared" si="115"/>
        <v/>
      </c>
    </row>
    <row r="796" spans="1:6">
      <c r="A796" s="19" t="str">
        <f t="shared" si="114"/>
        <v>641</v>
      </c>
      <c r="B796" s="8">
        <v>6410</v>
      </c>
      <c r="C796" s="19" t="s">
        <v>514</v>
      </c>
      <c r="D796" s="19">
        <f t="shared" si="112"/>
        <v>0</v>
      </c>
      <c r="E796" s="19">
        <f t="shared" si="113"/>
        <v>0</v>
      </c>
      <c r="F796" s="19" t="str">
        <f t="shared" si="115"/>
        <v/>
      </c>
    </row>
    <row r="797" spans="1:6">
      <c r="A797" s="19" t="str">
        <f t="shared" si="114"/>
        <v>64</v>
      </c>
      <c r="B797" s="8">
        <v>642</v>
      </c>
      <c r="C797" s="19" t="s">
        <v>141</v>
      </c>
      <c r="D797" s="19">
        <f t="shared" si="112"/>
        <v>0</v>
      </c>
      <c r="E797" s="19">
        <f t="shared" si="113"/>
        <v>0</v>
      </c>
      <c r="F797" s="19" t="str">
        <f t="shared" si="115"/>
        <v/>
      </c>
    </row>
    <row r="798" spans="1:6">
      <c r="A798" s="19" t="str">
        <f t="shared" si="114"/>
        <v>642</v>
      </c>
      <c r="B798" s="8">
        <v>6420</v>
      </c>
      <c r="C798" s="19" t="s">
        <v>515</v>
      </c>
      <c r="D798" s="19">
        <f t="shared" si="112"/>
        <v>0</v>
      </c>
      <c r="E798" s="19">
        <f t="shared" si="113"/>
        <v>0</v>
      </c>
      <c r="F798" s="19" t="str">
        <f t="shared" si="115"/>
        <v/>
      </c>
    </row>
    <row r="799" spans="1:6">
      <c r="A799" s="19" t="str">
        <f t="shared" si="114"/>
        <v>64</v>
      </c>
      <c r="B799" s="8">
        <v>643</v>
      </c>
      <c r="C799" s="19" t="s">
        <v>142</v>
      </c>
      <c r="D799" s="19">
        <f t="shared" si="112"/>
        <v>0</v>
      </c>
      <c r="E799" s="19">
        <f t="shared" si="113"/>
        <v>0</v>
      </c>
      <c r="F799" s="19" t="str">
        <f t="shared" si="115"/>
        <v/>
      </c>
    </row>
    <row r="800" spans="1:6">
      <c r="A800" s="19" t="str">
        <f t="shared" si="114"/>
        <v>643</v>
      </c>
      <c r="B800" s="8">
        <v>6430</v>
      </c>
      <c r="C800" s="19" t="s">
        <v>516</v>
      </c>
      <c r="D800" s="19">
        <f t="shared" si="112"/>
        <v>0</v>
      </c>
      <c r="E800" s="19">
        <f t="shared" si="113"/>
        <v>0</v>
      </c>
      <c r="F800" s="19" t="str">
        <f t="shared" si="115"/>
        <v/>
      </c>
    </row>
    <row r="801" spans="1:6">
      <c r="A801" s="19" t="str">
        <f t="shared" si="114"/>
        <v>64</v>
      </c>
      <c r="B801" s="8">
        <v>644</v>
      </c>
      <c r="C801" s="19" t="s">
        <v>143</v>
      </c>
      <c r="D801" s="19">
        <f t="shared" ref="D801:D864" si="120">IF(LEN(B801)&lt;4,SUMIF(SgNr,$B801,SgAnfBestand),SUMIF(DeKontoNr,B801,DeAnfBestand))</f>
        <v>0</v>
      </c>
      <c r="E801" s="19">
        <f t="shared" ref="E801:E864" si="121">IF(LEN(B801)&lt;4,SUMIF(SgNr,$B801,SgEndBestand),IF(B801&lt;3000,D801+SUMIF(DeKontoNr,B801,DeBuchBetrag),SUMIF(DeKontoNr,B801,DeBuchBetrag)))</f>
        <v>0</v>
      </c>
      <c r="F801" s="19" t="str">
        <f t="shared" si="115"/>
        <v/>
      </c>
    </row>
    <row r="802" spans="1:6">
      <c r="A802" s="19" t="str">
        <f t="shared" si="114"/>
        <v>644</v>
      </c>
      <c r="B802" s="8">
        <v>6440</v>
      </c>
      <c r="C802" s="19" t="s">
        <v>517</v>
      </c>
      <c r="D802" s="19">
        <f t="shared" si="120"/>
        <v>0</v>
      </c>
      <c r="E802" s="19">
        <f t="shared" si="121"/>
        <v>0</v>
      </c>
      <c r="F802" s="19" t="str">
        <f t="shared" si="115"/>
        <v/>
      </c>
    </row>
    <row r="803" spans="1:6">
      <c r="A803" s="19" t="str">
        <f t="shared" si="114"/>
        <v>64</v>
      </c>
      <c r="B803" s="8">
        <v>645</v>
      </c>
      <c r="C803" s="19" t="s">
        <v>144</v>
      </c>
      <c r="D803" s="19">
        <f t="shared" si="120"/>
        <v>0</v>
      </c>
      <c r="E803" s="19">
        <f t="shared" si="121"/>
        <v>0</v>
      </c>
      <c r="F803" s="19" t="str">
        <f t="shared" si="115"/>
        <v/>
      </c>
    </row>
    <row r="804" spans="1:6">
      <c r="A804" s="19" t="str">
        <f t="shared" si="114"/>
        <v>645</v>
      </c>
      <c r="B804" s="8">
        <v>6450</v>
      </c>
      <c r="C804" s="19" t="s">
        <v>518</v>
      </c>
      <c r="D804" s="19">
        <f t="shared" si="120"/>
        <v>0</v>
      </c>
      <c r="E804" s="19">
        <f t="shared" si="121"/>
        <v>0</v>
      </c>
      <c r="F804" s="19" t="str">
        <f t="shared" si="115"/>
        <v/>
      </c>
    </row>
    <row r="805" spans="1:6">
      <c r="A805" s="19" t="str">
        <f t="shared" ref="A805:A868" si="122">IF(LEN($B805)=4,LEFT($B805,3),IF(LEN($B805)=3,LEFT($B805,2),IF(LEN($B805)=2,LEFT($B805,1),"")))</f>
        <v>64</v>
      </c>
      <c r="B805" s="8">
        <v>646</v>
      </c>
      <c r="C805" s="19" t="s">
        <v>145</v>
      </c>
      <c r="D805" s="19">
        <f t="shared" si="120"/>
        <v>0</v>
      </c>
      <c r="E805" s="19">
        <f t="shared" si="121"/>
        <v>0</v>
      </c>
      <c r="F805" s="19" t="str">
        <f t="shared" ref="F805:F868" si="123">IF(OR(B805=1,B805=3,B805=5,B805=7,B805=9000),E805-D805,IF(OR(B805=2,B805=4,B805=6,B805=8,B805=9001),-(E805-D805),""))</f>
        <v/>
      </c>
    </row>
    <row r="806" spans="1:6">
      <c r="A806" s="19" t="str">
        <f t="shared" si="122"/>
        <v>646</v>
      </c>
      <c r="B806" s="8">
        <v>6460</v>
      </c>
      <c r="C806" s="19" t="s">
        <v>519</v>
      </c>
      <c r="D806" s="19">
        <f t="shared" si="120"/>
        <v>0</v>
      </c>
      <c r="E806" s="19">
        <f t="shared" si="121"/>
        <v>0</v>
      </c>
      <c r="F806" s="19" t="str">
        <f t="shared" si="123"/>
        <v/>
      </c>
    </row>
    <row r="807" spans="1:6">
      <c r="A807" s="19" t="str">
        <f t="shared" si="122"/>
        <v>64</v>
      </c>
      <c r="B807" s="8">
        <v>647</v>
      </c>
      <c r="C807" s="19" t="s">
        <v>146</v>
      </c>
      <c r="D807" s="19">
        <f t="shared" si="120"/>
        <v>0</v>
      </c>
      <c r="E807" s="19">
        <f t="shared" si="121"/>
        <v>0</v>
      </c>
      <c r="F807" s="19" t="str">
        <f t="shared" si="123"/>
        <v/>
      </c>
    </row>
    <row r="808" spans="1:6">
      <c r="A808" s="19" t="str">
        <f t="shared" si="122"/>
        <v>647</v>
      </c>
      <c r="B808" s="8">
        <v>6470</v>
      </c>
      <c r="C808" s="19" t="s">
        <v>520</v>
      </c>
      <c r="D808" s="19">
        <f t="shared" si="120"/>
        <v>0</v>
      </c>
      <c r="E808" s="19">
        <f t="shared" si="121"/>
        <v>0</v>
      </c>
      <c r="F808" s="19" t="str">
        <f t="shared" si="123"/>
        <v/>
      </c>
    </row>
    <row r="809" spans="1:6">
      <c r="A809" s="19" t="str">
        <f t="shared" si="122"/>
        <v>64</v>
      </c>
      <c r="B809" s="8">
        <v>648</v>
      </c>
      <c r="C809" s="19" t="s">
        <v>147</v>
      </c>
      <c r="D809" s="19">
        <f t="shared" si="120"/>
        <v>0</v>
      </c>
      <c r="E809" s="19">
        <f t="shared" si="121"/>
        <v>0</v>
      </c>
      <c r="F809" s="19" t="str">
        <f t="shared" si="123"/>
        <v/>
      </c>
    </row>
    <row r="810" spans="1:6">
      <c r="A810" s="19" t="str">
        <f t="shared" si="122"/>
        <v>648</v>
      </c>
      <c r="B810" s="8">
        <v>6480</v>
      </c>
      <c r="C810" s="19" t="s">
        <v>521</v>
      </c>
      <c r="D810" s="19">
        <f t="shared" si="120"/>
        <v>0</v>
      </c>
      <c r="E810" s="19">
        <f t="shared" si="121"/>
        <v>0</v>
      </c>
      <c r="F810" s="19" t="str">
        <f t="shared" si="123"/>
        <v/>
      </c>
    </row>
    <row r="811" spans="1:6">
      <c r="A811" s="19" t="str">
        <f t="shared" si="122"/>
        <v>6</v>
      </c>
      <c r="B811" s="8">
        <v>65</v>
      </c>
      <c r="C811" s="19" t="s">
        <v>522</v>
      </c>
      <c r="D811" s="19">
        <f t="shared" si="120"/>
        <v>0</v>
      </c>
      <c r="E811" s="19">
        <f t="shared" si="121"/>
        <v>0</v>
      </c>
      <c r="F811" s="19" t="str">
        <f t="shared" si="123"/>
        <v/>
      </c>
    </row>
    <row r="812" spans="1:6">
      <c r="A812" s="19" t="str">
        <f t="shared" si="122"/>
        <v>65</v>
      </c>
      <c r="B812" s="8">
        <v>650</v>
      </c>
      <c r="C812" s="19" t="s">
        <v>139</v>
      </c>
      <c r="D812" s="19">
        <f t="shared" si="120"/>
        <v>0</v>
      </c>
      <c r="E812" s="19">
        <f t="shared" si="121"/>
        <v>0</v>
      </c>
      <c r="F812" s="19" t="str">
        <f t="shared" si="123"/>
        <v/>
      </c>
    </row>
    <row r="813" spans="1:6">
      <c r="A813" s="19" t="str">
        <f t="shared" si="122"/>
        <v>650</v>
      </c>
      <c r="B813" s="8">
        <v>6500</v>
      </c>
      <c r="C813" s="19" t="s">
        <v>523</v>
      </c>
      <c r="D813" s="19">
        <f t="shared" si="120"/>
        <v>0</v>
      </c>
      <c r="E813" s="19">
        <f t="shared" si="121"/>
        <v>0</v>
      </c>
      <c r="F813" s="19" t="str">
        <f t="shared" si="123"/>
        <v/>
      </c>
    </row>
    <row r="814" spans="1:6">
      <c r="A814" s="19" t="str">
        <f t="shared" si="122"/>
        <v>65</v>
      </c>
      <c r="B814" s="8">
        <v>651</v>
      </c>
      <c r="C814" s="19" t="s">
        <v>140</v>
      </c>
      <c r="D814" s="19">
        <f t="shared" si="120"/>
        <v>0</v>
      </c>
      <c r="E814" s="19">
        <f t="shared" si="121"/>
        <v>0</v>
      </c>
      <c r="F814" s="19" t="str">
        <f t="shared" si="123"/>
        <v/>
      </c>
    </row>
    <row r="815" spans="1:6">
      <c r="A815" s="19" t="str">
        <f t="shared" si="122"/>
        <v>651</v>
      </c>
      <c r="B815" s="8">
        <v>6510</v>
      </c>
      <c r="C815" s="19" t="s">
        <v>524</v>
      </c>
      <c r="D815" s="19">
        <f t="shared" si="120"/>
        <v>0</v>
      </c>
      <c r="E815" s="19">
        <f t="shared" si="121"/>
        <v>0</v>
      </c>
      <c r="F815" s="19" t="str">
        <f t="shared" si="123"/>
        <v/>
      </c>
    </row>
    <row r="816" spans="1:6">
      <c r="A816" s="19" t="str">
        <f t="shared" si="122"/>
        <v>65</v>
      </c>
      <c r="B816" s="8">
        <v>652</v>
      </c>
      <c r="C816" s="19" t="s">
        <v>141</v>
      </c>
      <c r="D816" s="19">
        <f t="shared" si="120"/>
        <v>0</v>
      </c>
      <c r="E816" s="19">
        <f t="shared" si="121"/>
        <v>0</v>
      </c>
      <c r="F816" s="19" t="str">
        <f t="shared" si="123"/>
        <v/>
      </c>
    </row>
    <row r="817" spans="1:6">
      <c r="A817" s="19" t="str">
        <f t="shared" si="122"/>
        <v>652</v>
      </c>
      <c r="B817" s="8">
        <v>6520</v>
      </c>
      <c r="C817" s="19" t="s">
        <v>525</v>
      </c>
      <c r="D817" s="19">
        <f t="shared" si="120"/>
        <v>0</v>
      </c>
      <c r="E817" s="19">
        <f t="shared" si="121"/>
        <v>0</v>
      </c>
      <c r="F817" s="19" t="str">
        <f t="shared" si="123"/>
        <v/>
      </c>
    </row>
    <row r="818" spans="1:6">
      <c r="A818" s="19" t="str">
        <f t="shared" si="122"/>
        <v>65</v>
      </c>
      <c r="B818" s="8">
        <v>653</v>
      </c>
      <c r="C818" s="19" t="s">
        <v>142</v>
      </c>
      <c r="D818" s="19">
        <f t="shared" si="120"/>
        <v>0</v>
      </c>
      <c r="E818" s="19">
        <f t="shared" si="121"/>
        <v>0</v>
      </c>
      <c r="F818" s="19" t="str">
        <f t="shared" si="123"/>
        <v/>
      </c>
    </row>
    <row r="819" spans="1:6">
      <c r="A819" s="19" t="str">
        <f t="shared" si="122"/>
        <v>653</v>
      </c>
      <c r="B819" s="8">
        <v>6530</v>
      </c>
      <c r="C819" s="19" t="s">
        <v>526</v>
      </c>
      <c r="D819" s="19">
        <f t="shared" si="120"/>
        <v>0</v>
      </c>
      <c r="E819" s="19">
        <f t="shared" si="121"/>
        <v>0</v>
      </c>
      <c r="F819" s="19" t="str">
        <f t="shared" si="123"/>
        <v/>
      </c>
    </row>
    <row r="820" spans="1:6">
      <c r="A820" s="19" t="str">
        <f t="shared" si="122"/>
        <v>65</v>
      </c>
      <c r="B820" s="8">
        <v>654</v>
      </c>
      <c r="C820" s="19" t="s">
        <v>143</v>
      </c>
      <c r="D820" s="19">
        <f t="shared" si="120"/>
        <v>0</v>
      </c>
      <c r="E820" s="19">
        <f t="shared" si="121"/>
        <v>0</v>
      </c>
      <c r="F820" s="19" t="str">
        <f t="shared" si="123"/>
        <v/>
      </c>
    </row>
    <row r="821" spans="1:6">
      <c r="A821" s="19" t="str">
        <f t="shared" si="122"/>
        <v>654</v>
      </c>
      <c r="B821" s="8">
        <v>6540</v>
      </c>
      <c r="C821" s="19" t="s">
        <v>527</v>
      </c>
      <c r="D821" s="19">
        <f t="shared" si="120"/>
        <v>0</v>
      </c>
      <c r="E821" s="19">
        <f t="shared" si="121"/>
        <v>0</v>
      </c>
      <c r="F821" s="19" t="str">
        <f t="shared" si="123"/>
        <v/>
      </c>
    </row>
    <row r="822" spans="1:6">
      <c r="A822" s="19" t="str">
        <f t="shared" si="122"/>
        <v>65</v>
      </c>
      <c r="B822" s="8">
        <v>655</v>
      </c>
      <c r="C822" s="19" t="s">
        <v>144</v>
      </c>
      <c r="D822" s="19">
        <f t="shared" si="120"/>
        <v>0</v>
      </c>
      <c r="E822" s="19">
        <f t="shared" si="121"/>
        <v>0</v>
      </c>
      <c r="F822" s="19" t="str">
        <f t="shared" si="123"/>
        <v/>
      </c>
    </row>
    <row r="823" spans="1:6">
      <c r="A823" s="19" t="str">
        <f t="shared" si="122"/>
        <v>655</v>
      </c>
      <c r="B823" s="8">
        <v>6550</v>
      </c>
      <c r="C823" s="19" t="s">
        <v>528</v>
      </c>
      <c r="D823" s="19">
        <f t="shared" si="120"/>
        <v>0</v>
      </c>
      <c r="E823" s="19">
        <f t="shared" si="121"/>
        <v>0</v>
      </c>
      <c r="F823" s="19" t="str">
        <f t="shared" si="123"/>
        <v/>
      </c>
    </row>
    <row r="824" spans="1:6">
      <c r="A824" s="19" t="str">
        <f t="shared" si="122"/>
        <v>65</v>
      </c>
      <c r="B824" s="8">
        <v>656</v>
      </c>
      <c r="C824" s="19" t="s">
        <v>145</v>
      </c>
      <c r="D824" s="19">
        <f t="shared" si="120"/>
        <v>0</v>
      </c>
      <c r="E824" s="19">
        <f t="shared" si="121"/>
        <v>0</v>
      </c>
      <c r="F824" s="19" t="str">
        <f t="shared" si="123"/>
        <v/>
      </c>
    </row>
    <row r="825" spans="1:6">
      <c r="A825" s="19" t="str">
        <f t="shared" si="122"/>
        <v>656</v>
      </c>
      <c r="B825" s="8">
        <v>6560</v>
      </c>
      <c r="C825" s="19" t="s">
        <v>529</v>
      </c>
      <c r="D825" s="19">
        <f t="shared" si="120"/>
        <v>0</v>
      </c>
      <c r="E825" s="19">
        <f t="shared" si="121"/>
        <v>0</v>
      </c>
      <c r="F825" s="19" t="str">
        <f t="shared" si="123"/>
        <v/>
      </c>
    </row>
    <row r="826" spans="1:6">
      <c r="A826" s="19" t="str">
        <f t="shared" si="122"/>
        <v>65</v>
      </c>
      <c r="B826" s="8">
        <v>657</v>
      </c>
      <c r="C826" s="19" t="s">
        <v>146</v>
      </c>
      <c r="D826" s="19">
        <f t="shared" si="120"/>
        <v>0</v>
      </c>
      <c r="E826" s="19">
        <f t="shared" si="121"/>
        <v>0</v>
      </c>
      <c r="F826" s="19" t="str">
        <f t="shared" si="123"/>
        <v/>
      </c>
    </row>
    <row r="827" spans="1:6">
      <c r="A827" s="19" t="str">
        <f t="shared" si="122"/>
        <v>657</v>
      </c>
      <c r="B827" s="8">
        <v>6570</v>
      </c>
      <c r="C827" s="19" t="s">
        <v>530</v>
      </c>
      <c r="D827" s="19">
        <f t="shared" si="120"/>
        <v>0</v>
      </c>
      <c r="E827" s="19">
        <f t="shared" si="121"/>
        <v>0</v>
      </c>
      <c r="F827" s="19" t="str">
        <f t="shared" si="123"/>
        <v/>
      </c>
    </row>
    <row r="828" spans="1:6">
      <c r="A828" s="19" t="str">
        <f t="shared" si="122"/>
        <v>65</v>
      </c>
      <c r="B828" s="8">
        <v>658</v>
      </c>
      <c r="C828" s="19" t="s">
        <v>147</v>
      </c>
      <c r="D828" s="19">
        <f t="shared" si="120"/>
        <v>0</v>
      </c>
      <c r="E828" s="19">
        <f t="shared" si="121"/>
        <v>0</v>
      </c>
      <c r="F828" s="19" t="str">
        <f t="shared" si="123"/>
        <v/>
      </c>
    </row>
    <row r="829" spans="1:6">
      <c r="A829" s="19" t="str">
        <f t="shared" si="122"/>
        <v>658</v>
      </c>
      <c r="B829" s="8">
        <v>6580</v>
      </c>
      <c r="C829" s="19" t="s">
        <v>705</v>
      </c>
      <c r="D829" s="19">
        <f t="shared" si="120"/>
        <v>0</v>
      </c>
      <c r="E829" s="19">
        <f t="shared" si="121"/>
        <v>0</v>
      </c>
      <c r="F829" s="19" t="str">
        <f t="shared" si="123"/>
        <v/>
      </c>
    </row>
    <row r="830" spans="1:6">
      <c r="A830" s="19" t="str">
        <f t="shared" si="122"/>
        <v>6</v>
      </c>
      <c r="B830" s="8">
        <v>66</v>
      </c>
      <c r="C830" s="19" t="s">
        <v>531</v>
      </c>
      <c r="D830" s="19">
        <f t="shared" si="120"/>
        <v>0</v>
      </c>
      <c r="E830" s="19">
        <f t="shared" si="121"/>
        <v>0</v>
      </c>
      <c r="F830" s="19" t="str">
        <f t="shared" si="123"/>
        <v/>
      </c>
    </row>
    <row r="831" spans="1:6">
      <c r="A831" s="19" t="str">
        <f t="shared" si="122"/>
        <v>66</v>
      </c>
      <c r="B831" s="8">
        <v>660</v>
      </c>
      <c r="C831" s="19" t="s">
        <v>139</v>
      </c>
      <c r="D831" s="19">
        <f t="shared" si="120"/>
        <v>0</v>
      </c>
      <c r="E831" s="19">
        <f t="shared" si="121"/>
        <v>0</v>
      </c>
      <c r="F831" s="19" t="str">
        <f t="shared" si="123"/>
        <v/>
      </c>
    </row>
    <row r="832" spans="1:6">
      <c r="A832" s="19" t="str">
        <f t="shared" si="122"/>
        <v>660</v>
      </c>
      <c r="B832" s="8">
        <v>6600</v>
      </c>
      <c r="C832" s="19" t="s">
        <v>532</v>
      </c>
      <c r="D832" s="19">
        <f t="shared" si="120"/>
        <v>0</v>
      </c>
      <c r="E832" s="19">
        <f t="shared" si="121"/>
        <v>0</v>
      </c>
      <c r="F832" s="19" t="str">
        <f t="shared" si="123"/>
        <v/>
      </c>
    </row>
    <row r="833" spans="1:6">
      <c r="A833" s="19" t="str">
        <f t="shared" si="122"/>
        <v>66</v>
      </c>
      <c r="B833" s="8">
        <v>661</v>
      </c>
      <c r="C833" s="19" t="s">
        <v>140</v>
      </c>
      <c r="D833" s="19">
        <f t="shared" si="120"/>
        <v>0</v>
      </c>
      <c r="E833" s="19">
        <f t="shared" si="121"/>
        <v>0</v>
      </c>
      <c r="F833" s="19" t="str">
        <f t="shared" si="123"/>
        <v/>
      </c>
    </row>
    <row r="834" spans="1:6">
      <c r="A834" s="19" t="str">
        <f t="shared" si="122"/>
        <v>661</v>
      </c>
      <c r="B834" s="8">
        <v>6610</v>
      </c>
      <c r="C834" s="19" t="s">
        <v>533</v>
      </c>
      <c r="D834" s="19">
        <f t="shared" si="120"/>
        <v>0</v>
      </c>
      <c r="E834" s="19">
        <f t="shared" si="121"/>
        <v>0</v>
      </c>
      <c r="F834" s="19" t="str">
        <f t="shared" si="123"/>
        <v/>
      </c>
    </row>
    <row r="835" spans="1:6">
      <c r="A835" s="19" t="str">
        <f t="shared" si="122"/>
        <v>66</v>
      </c>
      <c r="B835" s="8">
        <v>662</v>
      </c>
      <c r="C835" s="19" t="s">
        <v>141</v>
      </c>
      <c r="D835" s="19">
        <f t="shared" si="120"/>
        <v>0</v>
      </c>
      <c r="E835" s="19">
        <f t="shared" si="121"/>
        <v>0</v>
      </c>
      <c r="F835" s="19" t="str">
        <f t="shared" si="123"/>
        <v/>
      </c>
    </row>
    <row r="836" spans="1:6">
      <c r="A836" s="19" t="str">
        <f t="shared" si="122"/>
        <v>662</v>
      </c>
      <c r="B836" s="8">
        <v>6620</v>
      </c>
      <c r="C836" s="19" t="s">
        <v>534</v>
      </c>
      <c r="D836" s="19">
        <f t="shared" si="120"/>
        <v>0</v>
      </c>
      <c r="E836" s="19">
        <f t="shared" si="121"/>
        <v>0</v>
      </c>
      <c r="F836" s="19" t="str">
        <f t="shared" si="123"/>
        <v/>
      </c>
    </row>
    <row r="837" spans="1:6">
      <c r="A837" s="19" t="str">
        <f t="shared" si="122"/>
        <v>66</v>
      </c>
      <c r="B837" s="8">
        <v>663</v>
      </c>
      <c r="C837" s="19" t="s">
        <v>142</v>
      </c>
      <c r="D837" s="19">
        <f t="shared" si="120"/>
        <v>0</v>
      </c>
      <c r="E837" s="19">
        <f t="shared" si="121"/>
        <v>0</v>
      </c>
      <c r="F837" s="19" t="str">
        <f t="shared" si="123"/>
        <v/>
      </c>
    </row>
    <row r="838" spans="1:6">
      <c r="A838" s="19" t="str">
        <f t="shared" si="122"/>
        <v>663</v>
      </c>
      <c r="B838" s="8">
        <v>6630</v>
      </c>
      <c r="C838" s="19" t="s">
        <v>535</v>
      </c>
      <c r="D838" s="19">
        <f t="shared" si="120"/>
        <v>0</v>
      </c>
      <c r="E838" s="19">
        <f t="shared" si="121"/>
        <v>0</v>
      </c>
      <c r="F838" s="19" t="str">
        <f t="shared" si="123"/>
        <v/>
      </c>
    </row>
    <row r="839" spans="1:6">
      <c r="A839" s="19" t="str">
        <f t="shared" si="122"/>
        <v>66</v>
      </c>
      <c r="B839" s="8">
        <v>664</v>
      </c>
      <c r="C839" s="19" t="s">
        <v>143</v>
      </c>
      <c r="D839" s="19">
        <f t="shared" si="120"/>
        <v>0</v>
      </c>
      <c r="E839" s="19">
        <f t="shared" si="121"/>
        <v>0</v>
      </c>
      <c r="F839" s="19" t="str">
        <f t="shared" si="123"/>
        <v/>
      </c>
    </row>
    <row r="840" spans="1:6">
      <c r="A840" s="19" t="str">
        <f t="shared" si="122"/>
        <v>664</v>
      </c>
      <c r="B840" s="8">
        <v>6640</v>
      </c>
      <c r="C840" s="19" t="s">
        <v>536</v>
      </c>
      <c r="D840" s="19">
        <f t="shared" si="120"/>
        <v>0</v>
      </c>
      <c r="E840" s="19">
        <f t="shared" si="121"/>
        <v>0</v>
      </c>
      <c r="F840" s="19" t="str">
        <f t="shared" si="123"/>
        <v/>
      </c>
    </row>
    <row r="841" spans="1:6">
      <c r="A841" s="19" t="str">
        <f t="shared" si="122"/>
        <v>66</v>
      </c>
      <c r="B841" s="8">
        <v>665</v>
      </c>
      <c r="C841" s="19" t="s">
        <v>144</v>
      </c>
      <c r="D841" s="19">
        <f t="shared" si="120"/>
        <v>0</v>
      </c>
      <c r="E841" s="19">
        <f t="shared" si="121"/>
        <v>0</v>
      </c>
      <c r="F841" s="19" t="str">
        <f t="shared" si="123"/>
        <v/>
      </c>
    </row>
    <row r="842" spans="1:6">
      <c r="A842" s="19" t="str">
        <f t="shared" si="122"/>
        <v>665</v>
      </c>
      <c r="B842" s="8">
        <v>6650</v>
      </c>
      <c r="C842" s="19" t="s">
        <v>537</v>
      </c>
      <c r="D842" s="19">
        <f t="shared" si="120"/>
        <v>0</v>
      </c>
      <c r="E842" s="19">
        <f t="shared" si="121"/>
        <v>0</v>
      </c>
      <c r="F842" s="19" t="str">
        <f t="shared" si="123"/>
        <v/>
      </c>
    </row>
    <row r="843" spans="1:6">
      <c r="A843" s="19" t="str">
        <f t="shared" si="122"/>
        <v>66</v>
      </c>
      <c r="B843" s="8">
        <v>666</v>
      </c>
      <c r="C843" s="19" t="s">
        <v>145</v>
      </c>
      <c r="D843" s="19">
        <f t="shared" si="120"/>
        <v>0</v>
      </c>
      <c r="E843" s="19">
        <f t="shared" si="121"/>
        <v>0</v>
      </c>
      <c r="F843" s="19" t="str">
        <f t="shared" si="123"/>
        <v/>
      </c>
    </row>
    <row r="844" spans="1:6">
      <c r="A844" s="19" t="str">
        <f t="shared" si="122"/>
        <v>666</v>
      </c>
      <c r="B844" s="8">
        <v>6660</v>
      </c>
      <c r="C844" s="19" t="s">
        <v>538</v>
      </c>
      <c r="D844" s="19">
        <f t="shared" si="120"/>
        <v>0</v>
      </c>
      <c r="E844" s="19">
        <f t="shared" si="121"/>
        <v>0</v>
      </c>
      <c r="F844" s="19" t="str">
        <f t="shared" si="123"/>
        <v/>
      </c>
    </row>
    <row r="845" spans="1:6">
      <c r="A845" s="19" t="str">
        <f t="shared" si="122"/>
        <v>66</v>
      </c>
      <c r="B845" s="8">
        <v>667</v>
      </c>
      <c r="C845" s="19" t="s">
        <v>146</v>
      </c>
      <c r="D845" s="19">
        <f t="shared" si="120"/>
        <v>0</v>
      </c>
      <c r="E845" s="19">
        <f t="shared" si="121"/>
        <v>0</v>
      </c>
      <c r="F845" s="19" t="str">
        <f t="shared" si="123"/>
        <v/>
      </c>
    </row>
    <row r="846" spans="1:6">
      <c r="A846" s="19" t="str">
        <f t="shared" si="122"/>
        <v>667</v>
      </c>
      <c r="B846" s="8">
        <v>6670</v>
      </c>
      <c r="C846" s="19" t="s">
        <v>539</v>
      </c>
      <c r="D846" s="19">
        <f t="shared" si="120"/>
        <v>0</v>
      </c>
      <c r="E846" s="19">
        <f t="shared" si="121"/>
        <v>0</v>
      </c>
      <c r="F846" s="19" t="str">
        <f t="shared" si="123"/>
        <v/>
      </c>
    </row>
    <row r="847" spans="1:6">
      <c r="A847" s="19" t="str">
        <f t="shared" si="122"/>
        <v>66</v>
      </c>
      <c r="B847" s="8">
        <v>668</v>
      </c>
      <c r="C847" s="19" t="s">
        <v>147</v>
      </c>
      <c r="D847" s="19">
        <f t="shared" si="120"/>
        <v>0</v>
      </c>
      <c r="E847" s="19">
        <f t="shared" si="121"/>
        <v>0</v>
      </c>
      <c r="F847" s="19" t="str">
        <f t="shared" si="123"/>
        <v/>
      </c>
    </row>
    <row r="848" spans="1:6">
      <c r="A848" s="19" t="str">
        <f t="shared" si="122"/>
        <v>668</v>
      </c>
      <c r="B848" s="8">
        <v>6680</v>
      </c>
      <c r="C848" s="19" t="s">
        <v>540</v>
      </c>
      <c r="D848" s="19">
        <f t="shared" si="120"/>
        <v>0</v>
      </c>
      <c r="E848" s="19">
        <f t="shared" si="121"/>
        <v>0</v>
      </c>
      <c r="F848" s="19" t="str">
        <f t="shared" si="123"/>
        <v/>
      </c>
    </row>
    <row r="849" spans="1:6">
      <c r="A849" s="19" t="str">
        <f t="shared" si="122"/>
        <v>6</v>
      </c>
      <c r="B849" s="8">
        <v>67</v>
      </c>
      <c r="C849" s="19" t="s">
        <v>460</v>
      </c>
      <c r="D849" s="19">
        <f t="shared" si="120"/>
        <v>0</v>
      </c>
      <c r="E849" s="19">
        <f t="shared" si="121"/>
        <v>0</v>
      </c>
      <c r="F849" s="19" t="str">
        <f t="shared" si="123"/>
        <v/>
      </c>
    </row>
    <row r="850" spans="1:6">
      <c r="A850" s="19" t="str">
        <f t="shared" si="122"/>
        <v>67</v>
      </c>
      <c r="B850" s="8">
        <v>670</v>
      </c>
      <c r="C850" s="19" t="s">
        <v>139</v>
      </c>
      <c r="D850" s="19">
        <f t="shared" si="120"/>
        <v>0</v>
      </c>
      <c r="E850" s="19">
        <f t="shared" si="121"/>
        <v>0</v>
      </c>
      <c r="F850" s="19" t="str">
        <f t="shared" si="123"/>
        <v/>
      </c>
    </row>
    <row r="851" spans="1:6">
      <c r="A851" s="19" t="str">
        <f t="shared" si="122"/>
        <v>670</v>
      </c>
      <c r="B851" s="8">
        <v>6700</v>
      </c>
      <c r="C851" s="19" t="s">
        <v>541</v>
      </c>
      <c r="D851" s="19">
        <f t="shared" si="120"/>
        <v>0</v>
      </c>
      <c r="E851" s="19">
        <f t="shared" si="121"/>
        <v>0</v>
      </c>
      <c r="F851" s="19" t="str">
        <f t="shared" si="123"/>
        <v/>
      </c>
    </row>
    <row r="852" spans="1:6">
      <c r="A852" s="19" t="str">
        <f t="shared" si="122"/>
        <v>67</v>
      </c>
      <c r="B852" s="8">
        <v>671</v>
      </c>
      <c r="C852" s="19" t="s">
        <v>140</v>
      </c>
      <c r="D852" s="19">
        <f t="shared" si="120"/>
        <v>0</v>
      </c>
      <c r="E852" s="19">
        <f t="shared" si="121"/>
        <v>0</v>
      </c>
      <c r="F852" s="19" t="str">
        <f t="shared" si="123"/>
        <v/>
      </c>
    </row>
    <row r="853" spans="1:6">
      <c r="A853" s="19" t="str">
        <f t="shared" si="122"/>
        <v>671</v>
      </c>
      <c r="B853" s="8">
        <v>6710</v>
      </c>
      <c r="C853" s="19" t="s">
        <v>542</v>
      </c>
      <c r="D853" s="19">
        <f t="shared" si="120"/>
        <v>0</v>
      </c>
      <c r="E853" s="19">
        <f t="shared" si="121"/>
        <v>0</v>
      </c>
      <c r="F853" s="19" t="str">
        <f t="shared" si="123"/>
        <v/>
      </c>
    </row>
    <row r="854" spans="1:6">
      <c r="A854" s="19" t="str">
        <f t="shared" si="122"/>
        <v>67</v>
      </c>
      <c r="B854" s="8">
        <v>672</v>
      </c>
      <c r="C854" s="19" t="s">
        <v>141</v>
      </c>
      <c r="D854" s="19">
        <f t="shared" si="120"/>
        <v>0</v>
      </c>
      <c r="E854" s="19">
        <f t="shared" si="121"/>
        <v>0</v>
      </c>
      <c r="F854" s="19" t="str">
        <f t="shared" si="123"/>
        <v/>
      </c>
    </row>
    <row r="855" spans="1:6">
      <c r="A855" s="19" t="str">
        <f t="shared" si="122"/>
        <v>672</v>
      </c>
      <c r="B855" s="8">
        <v>6720</v>
      </c>
      <c r="C855" s="19" t="s">
        <v>543</v>
      </c>
      <c r="D855" s="19">
        <f t="shared" si="120"/>
        <v>0</v>
      </c>
      <c r="E855" s="19">
        <f t="shared" si="121"/>
        <v>0</v>
      </c>
      <c r="F855" s="19" t="str">
        <f t="shared" si="123"/>
        <v/>
      </c>
    </row>
    <row r="856" spans="1:6">
      <c r="A856" s="19" t="str">
        <f t="shared" si="122"/>
        <v>67</v>
      </c>
      <c r="B856" s="8">
        <v>673</v>
      </c>
      <c r="C856" s="19" t="s">
        <v>142</v>
      </c>
      <c r="D856" s="19">
        <f t="shared" si="120"/>
        <v>0</v>
      </c>
      <c r="E856" s="19">
        <f t="shared" si="121"/>
        <v>0</v>
      </c>
      <c r="F856" s="19" t="str">
        <f t="shared" si="123"/>
        <v/>
      </c>
    </row>
    <row r="857" spans="1:6">
      <c r="A857" s="19" t="str">
        <f t="shared" si="122"/>
        <v>673</v>
      </c>
      <c r="B857" s="8">
        <v>6730</v>
      </c>
      <c r="C857" s="19" t="s">
        <v>544</v>
      </c>
      <c r="D857" s="19">
        <f t="shared" si="120"/>
        <v>0</v>
      </c>
      <c r="E857" s="19">
        <f t="shared" si="121"/>
        <v>0</v>
      </c>
      <c r="F857" s="19" t="str">
        <f t="shared" si="123"/>
        <v/>
      </c>
    </row>
    <row r="858" spans="1:6">
      <c r="A858" s="19" t="str">
        <f t="shared" si="122"/>
        <v>67</v>
      </c>
      <c r="B858" s="8">
        <v>674</v>
      </c>
      <c r="C858" s="19" t="s">
        <v>143</v>
      </c>
      <c r="D858" s="19">
        <f t="shared" si="120"/>
        <v>0</v>
      </c>
      <c r="E858" s="19">
        <f t="shared" si="121"/>
        <v>0</v>
      </c>
      <c r="F858" s="19" t="str">
        <f t="shared" si="123"/>
        <v/>
      </c>
    </row>
    <row r="859" spans="1:6">
      <c r="A859" s="19" t="str">
        <f t="shared" si="122"/>
        <v>674</v>
      </c>
      <c r="B859" s="8">
        <v>6740</v>
      </c>
      <c r="C859" s="19" t="s">
        <v>545</v>
      </c>
      <c r="D859" s="19">
        <f t="shared" si="120"/>
        <v>0</v>
      </c>
      <c r="E859" s="19">
        <f t="shared" si="121"/>
        <v>0</v>
      </c>
      <c r="F859" s="19" t="str">
        <f t="shared" si="123"/>
        <v/>
      </c>
    </row>
    <row r="860" spans="1:6">
      <c r="A860" s="19" t="str">
        <f t="shared" si="122"/>
        <v>67</v>
      </c>
      <c r="B860" s="8">
        <v>675</v>
      </c>
      <c r="C860" s="19" t="s">
        <v>144</v>
      </c>
      <c r="D860" s="19">
        <f t="shared" si="120"/>
        <v>0</v>
      </c>
      <c r="E860" s="19">
        <f t="shared" si="121"/>
        <v>0</v>
      </c>
      <c r="F860" s="19" t="str">
        <f t="shared" si="123"/>
        <v/>
      </c>
    </row>
    <row r="861" spans="1:6">
      <c r="A861" s="19" t="str">
        <f t="shared" si="122"/>
        <v>675</v>
      </c>
      <c r="B861" s="8">
        <v>6750</v>
      </c>
      <c r="C861" s="19" t="s">
        <v>546</v>
      </c>
      <c r="D861" s="19">
        <f t="shared" si="120"/>
        <v>0</v>
      </c>
      <c r="E861" s="19">
        <f t="shared" si="121"/>
        <v>0</v>
      </c>
      <c r="F861" s="19" t="str">
        <f t="shared" si="123"/>
        <v/>
      </c>
    </row>
    <row r="862" spans="1:6">
      <c r="A862" s="19" t="str">
        <f t="shared" si="122"/>
        <v>67</v>
      </c>
      <c r="B862" s="8">
        <v>676</v>
      </c>
      <c r="C862" s="19" t="s">
        <v>145</v>
      </c>
      <c r="D862" s="19">
        <f t="shared" si="120"/>
        <v>0</v>
      </c>
      <c r="E862" s="19">
        <f t="shared" si="121"/>
        <v>0</v>
      </c>
      <c r="F862" s="19" t="str">
        <f t="shared" si="123"/>
        <v/>
      </c>
    </row>
    <row r="863" spans="1:6">
      <c r="A863" s="19" t="str">
        <f t="shared" si="122"/>
        <v>676</v>
      </c>
      <c r="B863" s="8">
        <v>6760</v>
      </c>
      <c r="C863" s="19" t="s">
        <v>547</v>
      </c>
      <c r="D863" s="19">
        <f t="shared" si="120"/>
        <v>0</v>
      </c>
      <c r="E863" s="19">
        <f t="shared" si="121"/>
        <v>0</v>
      </c>
      <c r="F863" s="19" t="str">
        <f t="shared" si="123"/>
        <v/>
      </c>
    </row>
    <row r="864" spans="1:6">
      <c r="A864" s="19" t="str">
        <f t="shared" si="122"/>
        <v>67</v>
      </c>
      <c r="B864" s="8">
        <v>677</v>
      </c>
      <c r="C864" s="19" t="s">
        <v>146</v>
      </c>
      <c r="D864" s="19">
        <f t="shared" si="120"/>
        <v>0</v>
      </c>
      <c r="E864" s="19">
        <f t="shared" si="121"/>
        <v>0</v>
      </c>
      <c r="F864" s="19" t="str">
        <f t="shared" si="123"/>
        <v/>
      </c>
    </row>
    <row r="865" spans="1:6">
      <c r="A865" s="19" t="str">
        <f t="shared" si="122"/>
        <v>677</v>
      </c>
      <c r="B865" s="8">
        <v>6770</v>
      </c>
      <c r="C865" s="19" t="s">
        <v>548</v>
      </c>
      <c r="D865" s="19">
        <f t="shared" ref="D865:D870" si="124">IF(LEN(B865)&lt;4,SUMIF(SgNr,$B865,SgAnfBestand),SUMIF(DeKontoNr,B865,DeAnfBestand))</f>
        <v>0</v>
      </c>
      <c r="E865" s="19">
        <f t="shared" ref="E865:E870" si="125">IF(LEN(B865)&lt;4,SUMIF(SgNr,$B865,SgEndBestand),IF(B865&lt;3000,D865+SUMIF(DeKontoNr,B865,DeBuchBetrag),SUMIF(DeKontoNr,B865,DeBuchBetrag)))</f>
        <v>0</v>
      </c>
      <c r="F865" s="19" t="str">
        <f t="shared" si="123"/>
        <v/>
      </c>
    </row>
    <row r="866" spans="1:6">
      <c r="A866" s="19" t="str">
        <f t="shared" si="122"/>
        <v>67</v>
      </c>
      <c r="B866" s="8">
        <v>678</v>
      </c>
      <c r="C866" s="19" t="s">
        <v>147</v>
      </c>
      <c r="D866" s="19">
        <f t="shared" si="124"/>
        <v>0</v>
      </c>
      <c r="E866" s="19">
        <f t="shared" si="125"/>
        <v>0</v>
      </c>
      <c r="F866" s="19" t="str">
        <f t="shared" si="123"/>
        <v/>
      </c>
    </row>
    <row r="867" spans="1:6">
      <c r="A867" s="19" t="str">
        <f t="shared" si="122"/>
        <v>678</v>
      </c>
      <c r="B867" s="8">
        <v>6780</v>
      </c>
      <c r="C867" s="19" t="s">
        <v>549</v>
      </c>
      <c r="D867" s="19">
        <f t="shared" si="124"/>
        <v>0</v>
      </c>
      <c r="E867" s="19">
        <f t="shared" si="125"/>
        <v>0</v>
      </c>
      <c r="F867" s="19" t="str">
        <f t="shared" si="123"/>
        <v/>
      </c>
    </row>
    <row r="868" spans="1:6">
      <c r="A868" s="19" t="str">
        <f t="shared" si="122"/>
        <v>6</v>
      </c>
      <c r="B868" s="8">
        <v>69</v>
      </c>
      <c r="C868" s="19" t="s">
        <v>441</v>
      </c>
      <c r="D868" s="19">
        <f t="shared" si="124"/>
        <v>0</v>
      </c>
      <c r="E868" s="19">
        <f t="shared" si="125"/>
        <v>0</v>
      </c>
      <c r="F868" s="19" t="str">
        <f t="shared" si="123"/>
        <v/>
      </c>
    </row>
    <row r="869" spans="1:6">
      <c r="A869" s="19" t="str">
        <f t="shared" ref="A869:A870" si="126">IF(LEN($B869)=4,LEFT($B869,3),IF(LEN($B869)=3,LEFT($B869,2),IF(LEN($B869)=2,LEFT($B869,1),"")))</f>
        <v>69</v>
      </c>
      <c r="B869" s="8">
        <v>690</v>
      </c>
      <c r="C869" s="19" t="s">
        <v>550</v>
      </c>
      <c r="D869" s="19">
        <f t="shared" si="124"/>
        <v>0</v>
      </c>
      <c r="E869" s="19">
        <f t="shared" si="125"/>
        <v>0</v>
      </c>
      <c r="F869" s="19" t="str">
        <f t="shared" ref="F869:F870" si="127">IF(OR(B869=1,B869=3,B869=5,B869=7,B869=9000),E869-D869,IF(OR(B869=2,B869=4,B869=6,B869=8,B869=9001),-(E869-D869),""))</f>
        <v/>
      </c>
    </row>
    <row r="870" spans="1:6">
      <c r="A870" s="110" t="str">
        <f t="shared" si="126"/>
        <v>690</v>
      </c>
      <c r="B870" s="111">
        <v>6900</v>
      </c>
      <c r="C870" s="110" t="s">
        <v>551</v>
      </c>
      <c r="D870" s="110">
        <f t="shared" si="124"/>
        <v>0</v>
      </c>
      <c r="E870" s="110">
        <f t="shared" si="125"/>
        <v>0</v>
      </c>
      <c r="F870" s="110" t="str">
        <f t="shared" si="127"/>
        <v/>
      </c>
    </row>
    <row r="871" spans="1:6">
      <c r="A871" s="19" t="str">
        <f t="shared" ref="A871:A875" si="128">IF(LEN($B871)=4,LEFT($B871,3),IF(LEN($B871)=3,LEFT($B871,2),IF(LEN($B871)=2,LEFT($B871,1),"")))</f>
        <v/>
      </c>
      <c r="B871" s="8">
        <v>9</v>
      </c>
      <c r="C871" s="19" t="s">
        <v>558</v>
      </c>
      <c r="D871" s="19">
        <f t="shared" ref="D871:D875" si="129">IF(LEN(B871)&lt;4,SUMIF(SgNr,$B871,SgAnfBestand),SUMIF(DeKontoNr,B871,DeAnfBestand))</f>
        <v>0</v>
      </c>
      <c r="E871" s="19">
        <f t="shared" ref="E871:E875" si="130">IF(LEN(B871)&lt;4,SUMIF(SgNr,$B871,SgEndBestand),IF(B871&lt;3000,D871+SUMIF(DeKontoNr,B871,DeBuchBetrag),SUMIF(DeKontoNr,B871,DeBuchBetrag)))</f>
        <v>0</v>
      </c>
      <c r="F871" s="19" t="str">
        <f t="shared" ref="F871:F873" si="131">IF(OR(B871=1,B871=3,B871=5,B871=7,B871=9000),E871-D871,IF(OR(B871=2,B871=4,B871=6,B871=8,B871=9001),-(E871-D871),""))</f>
        <v/>
      </c>
    </row>
    <row r="872" spans="1:6">
      <c r="A872" s="19" t="str">
        <f t="shared" si="128"/>
        <v>9</v>
      </c>
      <c r="B872" s="8">
        <v>90</v>
      </c>
      <c r="C872" s="19" t="s">
        <v>290</v>
      </c>
      <c r="D872" s="19">
        <f t="shared" ref="D872" si="132">IF(LEN(B872)&lt;4,SUMIF(SgNr,$B872,SgAnfBestand),SUMIF(DeKontoNr,B872,DeAnfBestand))</f>
        <v>0</v>
      </c>
      <c r="E872" s="19">
        <f t="shared" ref="E872" si="133">IF(LEN(B872)&lt;4,SUMIF(SgNr,$B872,SgEndBestand),IF(B872&lt;3000,D872+SUMIF(DeKontoNr,B872,DeBuchBetrag),SUMIF(DeKontoNr,B872,DeBuchBetrag)))</f>
        <v>0</v>
      </c>
      <c r="F872" s="19" t="str">
        <f t="shared" ref="F872" si="134">IF(OR(B872=1,B872=3,B872=5,B872=7,B872=9000),E872-D872,IF(OR(B872=2,B872=4,B872=6,B872=8,B872=9001),-(E872-D872),""))</f>
        <v/>
      </c>
    </row>
    <row r="873" spans="1:6">
      <c r="A873" s="19" t="str">
        <f t="shared" si="128"/>
        <v>90</v>
      </c>
      <c r="B873" s="8">
        <v>900</v>
      </c>
      <c r="C873" s="19" t="s">
        <v>676</v>
      </c>
      <c r="D873" s="19">
        <f t="shared" si="129"/>
        <v>0</v>
      </c>
      <c r="E873" s="19">
        <f t="shared" si="130"/>
        <v>0</v>
      </c>
      <c r="F873" s="19" t="str">
        <f t="shared" si="131"/>
        <v/>
      </c>
    </row>
    <row r="874" spans="1:6">
      <c r="A874" s="19" t="str">
        <f t="shared" si="128"/>
        <v>900</v>
      </c>
      <c r="B874" s="8">
        <v>9000</v>
      </c>
      <c r="C874" s="19" t="s">
        <v>291</v>
      </c>
      <c r="D874" s="19">
        <f t="shared" si="129"/>
        <v>0</v>
      </c>
      <c r="E874" s="19">
        <f t="shared" si="130"/>
        <v>0</v>
      </c>
      <c r="F874" s="19">
        <f t="shared" ref="F874:F875" si="135">IF(OR(B874=1,B874=3,B874=5,B874=7,B874=9000),E874-D874,IF(OR(B874=2,B874=4,B874=6,B874=8,B874=9001),-(E874-D874),""))</f>
        <v>0</v>
      </c>
    </row>
    <row r="875" spans="1:6">
      <c r="A875" s="110" t="str">
        <f t="shared" si="128"/>
        <v>900</v>
      </c>
      <c r="B875" s="111">
        <v>9001</v>
      </c>
      <c r="C875" s="110" t="s">
        <v>292</v>
      </c>
      <c r="D875" s="110">
        <f t="shared" si="129"/>
        <v>0</v>
      </c>
      <c r="E875" s="110">
        <f t="shared" si="130"/>
        <v>0</v>
      </c>
      <c r="F875" s="110">
        <f t="shared" si="135"/>
        <v>0</v>
      </c>
    </row>
  </sheetData>
  <sheetProtection sheet="1" objects="1" scenarios="1"/>
  <mergeCells count="6">
    <mergeCell ref="J8:J9"/>
    <mergeCell ref="L8:L9"/>
    <mergeCell ref="J14:J15"/>
    <mergeCell ref="L14:L15"/>
    <mergeCell ref="J10:J13"/>
    <mergeCell ref="L10:L13"/>
  </mergeCells>
  <conditionalFormatting sqref="A4:F312 A522:C840 D522:F875 A314:F520">
    <cfRule type="expression" dxfId="11" priority="16">
      <formula>LEN($B4)&lt;2</formula>
    </cfRule>
  </conditionalFormatting>
  <conditionalFormatting sqref="A4:F312 A522:C840 D522:F875 A314:F520">
    <cfRule type="expression" dxfId="10" priority="17">
      <formula>LEN($B4)&lt;3</formula>
    </cfRule>
    <cfRule type="expression" dxfId="9" priority="18">
      <formula>LEN($B4)&lt;4</formula>
    </cfRule>
  </conditionalFormatting>
  <conditionalFormatting sqref="A841:C875">
    <cfRule type="expression" dxfId="8" priority="10">
      <formula>LEN($B841)&lt;2</formula>
    </cfRule>
  </conditionalFormatting>
  <conditionalFormatting sqref="A841:C875">
    <cfRule type="expression" dxfId="7" priority="11">
      <formula>LEN($B841)&lt;3</formula>
    </cfRule>
    <cfRule type="expression" dxfId="6" priority="12">
      <formula>LEN($B841)&lt;4</formula>
    </cfRule>
  </conditionalFormatting>
  <conditionalFormatting sqref="A313:F313">
    <cfRule type="expression" dxfId="5" priority="4">
      <formula>LEN($B313)&lt;2</formula>
    </cfRule>
  </conditionalFormatting>
  <conditionalFormatting sqref="A313:F313">
    <cfRule type="expression" dxfId="4" priority="5">
      <formula>LEN($B313)&lt;3</formula>
    </cfRule>
    <cfRule type="expression" dxfId="3" priority="6">
      <formula>LEN($B313)&lt;4</formula>
    </cfRule>
  </conditionalFormatting>
  <conditionalFormatting sqref="A521:F521">
    <cfRule type="expression" dxfId="2" priority="1">
      <formula>LEN($B521)&lt;2</formula>
    </cfRule>
  </conditionalFormatting>
  <conditionalFormatting sqref="A521:F521">
    <cfRule type="expression" dxfId="1" priority="2">
      <formula>LEN($B521)&lt;3</formula>
    </cfRule>
    <cfRule type="expression" dxfId="0" priority="3">
      <formula>LEN($B521)&lt;4</formula>
    </cfRule>
  </conditionalFormatting>
  <pageMargins left="0.70866141732283472" right="0.31496062992125984" top="0.59055118110236227" bottom="0.59055118110236227" header="0.31496062992125984" footer="0.31496062992125984"/>
  <pageSetup paperSize="9" scale="75" fitToHeight="0" orientation="landscape" r:id="rId1"/>
  <headerFooter>
    <oddHeader>&amp;LFinanzdepartement Kanton Luzern&amp;RHandbuch Finanzhaushalt der Gemeinden
&amp;"-,Fett"Geldflussrechnung - Vorlage (Jahresrechnung)</oddHeader>
    <oddFooter>&amp;L&amp;8Version 1.1 (Stand 11.04.2023)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17</vt:i4>
      </vt:variant>
    </vt:vector>
  </HeadingPairs>
  <TitlesOfParts>
    <vt:vector size="22" baseType="lpstr">
      <vt:lpstr>Dateneingabe</vt:lpstr>
      <vt:lpstr>GFR_indirekte Methode</vt:lpstr>
      <vt:lpstr>Geldflussrechnung</vt:lpstr>
      <vt:lpstr>Sachgruppen_Zuordnung</vt:lpstr>
      <vt:lpstr>Sachgruppen_1-4-stellig</vt:lpstr>
      <vt:lpstr>DeAnfBestand</vt:lpstr>
      <vt:lpstr>DeBuchBetrag</vt:lpstr>
      <vt:lpstr>DeBuchSaldo</vt:lpstr>
      <vt:lpstr>DeKontoNr</vt:lpstr>
      <vt:lpstr>DeSHKonto</vt:lpstr>
      <vt:lpstr>Dateneingabe!Druckbereich</vt:lpstr>
      <vt:lpstr>'GFR_indirekte Methode'!Druckbereich</vt:lpstr>
      <vt:lpstr>'Sachgruppen_1-4-stellig'!Druckbereich</vt:lpstr>
      <vt:lpstr>Dateneingabe!Drucktitel</vt:lpstr>
      <vt:lpstr>Geldflussrechnung!Drucktitel</vt:lpstr>
      <vt:lpstr>'Sachgruppen_1-4-stellig'!Drucktitel</vt:lpstr>
      <vt:lpstr>Sachgruppen_Zuordnung!Drucktitel</vt:lpstr>
      <vt:lpstr>Sachgruppen</vt:lpstr>
      <vt:lpstr>SgAnfBestand</vt:lpstr>
      <vt:lpstr>SgEndBestand</vt:lpstr>
      <vt:lpstr>SgNr</vt:lpstr>
      <vt:lpstr>SgSachgruppe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b102pmr</dc:creator>
  <cp:lastModifiedBy>Robert Kranz</cp:lastModifiedBy>
  <cp:lastPrinted>2023-04-11T13:06:18Z</cp:lastPrinted>
  <dcterms:created xsi:type="dcterms:W3CDTF">2009-11-10T15:30:15Z</dcterms:created>
  <dcterms:modified xsi:type="dcterms:W3CDTF">2023-04-11T13:30:01Z</dcterms:modified>
</cp:coreProperties>
</file>