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kt\shares\kthomes\RKranz\Eigene Dokumente\CMIAXIOMA\470818011ddd4c29b596828d159df1a3\"/>
    </mc:Choice>
  </mc:AlternateContent>
  <bookViews>
    <workbookView xWindow="0" yWindow="120" windowWidth="19200" windowHeight="6830" tabRatio="896"/>
  </bookViews>
  <sheets>
    <sheet name="Titel" sheetId="14" r:id="rId1"/>
    <sheet name="Hinweise" sheetId="13" r:id="rId2"/>
    <sheet name="Eingaben" sheetId="2" r:id="rId3"/>
    <sheet name="Zusammenfassung" sheetId="4" r:id="rId4"/>
    <sheet name="Selbstfinanzierungsgrad" sheetId="5" r:id="rId5"/>
    <sheet name="Selbstfinanzierungsanteil" sheetId="6" r:id="rId6"/>
    <sheet name="Zinsbelastungsanteil" sheetId="7" r:id="rId7"/>
    <sheet name="Kapitaldienstanteil " sheetId="8" r:id="rId8"/>
    <sheet name="Nettoverschuldungsquotient" sheetId="9" r:id="rId9"/>
    <sheet name="Nettoschuld je Einw." sheetId="10" r:id="rId10"/>
    <sheet name="Nettoschuld ohne SF je Einw." sheetId="11" r:id="rId11"/>
    <sheet name="Bruttoverschuldungsanteil" sheetId="12" r:id="rId12"/>
  </sheets>
  <definedNames>
    <definedName name="_AMO_UniqueIdentifier" hidden="1">"'c85ba988-1c73-4cd8-a897-cbe5bcbb18b8'"</definedName>
    <definedName name="_xlnm.Print_Area" localSheetId="2">Eingaben!$A$1:$G$84</definedName>
    <definedName name="_xlnm.Print_Area" localSheetId="1">Hinweise!$A$1:$G$44</definedName>
    <definedName name="_xlnm.Print_Area" localSheetId="9">'Nettoschuld je Einw.'!$A$1:$F$23</definedName>
    <definedName name="_xlnm.Print_Area" localSheetId="10">'Nettoschuld ohne SF je Einw.'!$A$1:$F$29</definedName>
    <definedName name="_xlnm.Print_Area" localSheetId="8">Nettoverschuldungsquotient!$A$1:$F$27</definedName>
    <definedName name="_xlnm.Print_Area" localSheetId="5">Selbstfinanzierungsanteil!$A$1:$F$45</definedName>
    <definedName name="_xlnm.Print_Area" localSheetId="4">Selbstfinanzierungsgrad!$A$1:$G$49</definedName>
    <definedName name="_xlnm.Print_Area" localSheetId="3">Zusammenfassung!$A$1:$F$52</definedName>
  </definedNames>
  <calcPr calcId="162913"/>
</workbook>
</file>

<file path=xl/calcChain.xml><?xml version="1.0" encoding="utf-8"?>
<calcChain xmlns="http://schemas.openxmlformats.org/spreadsheetml/2006/main">
  <c r="B10" i="14" l="1"/>
  <c r="B9" i="14"/>
  <c r="F29" i="6" l="1"/>
  <c r="B29" i="6"/>
  <c r="A29" i="6"/>
  <c r="F28" i="6"/>
  <c r="B28" i="6"/>
  <c r="A28" i="6"/>
  <c r="F27" i="6"/>
  <c r="B27" i="6"/>
  <c r="A27" i="6"/>
  <c r="F26" i="6"/>
  <c r="B26" i="6"/>
  <c r="A26" i="6"/>
  <c r="F25" i="6"/>
  <c r="B25" i="6"/>
  <c r="A25" i="6"/>
  <c r="F24" i="6"/>
  <c r="B24" i="6"/>
  <c r="A24" i="6"/>
  <c r="F23" i="6"/>
  <c r="B23" i="6"/>
  <c r="A23" i="6"/>
  <c r="F22" i="6"/>
  <c r="B22" i="6"/>
  <c r="A22" i="6"/>
  <c r="F21" i="6"/>
  <c r="B21" i="6"/>
  <c r="A21" i="6"/>
  <c r="F20" i="6"/>
  <c r="B20" i="6"/>
  <c r="A20" i="6"/>
  <c r="F19" i="6"/>
  <c r="B19" i="6"/>
  <c r="A19" i="6"/>
  <c r="F18" i="6"/>
  <c r="B18" i="6"/>
  <c r="A18" i="6"/>
  <c r="F17" i="6"/>
  <c r="B17" i="6"/>
  <c r="A17" i="6"/>
  <c r="F16" i="6"/>
  <c r="B16" i="6"/>
  <c r="A16" i="6"/>
  <c r="F15" i="6"/>
  <c r="B15" i="6"/>
  <c r="A15" i="6"/>
  <c r="B26" i="5"/>
  <c r="B27" i="5"/>
  <c r="B18" i="5"/>
  <c r="G18" i="5"/>
  <c r="G27" i="5"/>
  <c r="G26" i="5"/>
  <c r="A27" i="5"/>
  <c r="A26" i="5"/>
  <c r="A18" i="5"/>
  <c r="G29" i="5"/>
  <c r="G23" i="5"/>
  <c r="B23" i="5"/>
  <c r="B29" i="5"/>
  <c r="A29" i="5"/>
  <c r="A23" i="5"/>
  <c r="B42" i="5" l="1"/>
  <c r="B41" i="5"/>
  <c r="B40" i="5"/>
  <c r="B39" i="5"/>
  <c r="B38" i="5"/>
  <c r="G3" i="5" l="1"/>
  <c r="F3" i="6"/>
  <c r="F3" i="7"/>
  <c r="F3" i="8"/>
  <c r="F3" i="9"/>
  <c r="F3" i="10"/>
  <c r="F3" i="11"/>
  <c r="F3" i="4"/>
  <c r="C3" i="4" l="1"/>
  <c r="C3" i="5"/>
  <c r="F3" i="12" l="1"/>
  <c r="C3" i="12"/>
  <c r="C3" i="11"/>
  <c r="C3" i="10"/>
  <c r="C3" i="9"/>
  <c r="C3" i="8"/>
  <c r="C3" i="7"/>
  <c r="C3" i="6"/>
  <c r="F42" i="5"/>
  <c r="F41" i="5"/>
  <c r="F40" i="5"/>
  <c r="F39" i="5"/>
  <c r="F38" i="5"/>
  <c r="B36" i="5"/>
  <c r="A9" i="4"/>
  <c r="G83" i="2" l="1"/>
  <c r="G33" i="5" s="1"/>
  <c r="C83" i="2"/>
  <c r="G32" i="5" s="1"/>
  <c r="G34" i="5" l="1"/>
  <c r="F21" i="9"/>
  <c r="F20" i="9"/>
  <c r="F19" i="9"/>
  <c r="B19" i="9"/>
  <c r="B20" i="9"/>
  <c r="B21" i="9"/>
  <c r="A21" i="9"/>
  <c r="A20" i="9"/>
  <c r="A19" i="9"/>
  <c r="F16" i="9"/>
  <c r="F15" i="9"/>
  <c r="F14" i="9"/>
  <c r="B16" i="9"/>
  <c r="A16" i="9"/>
  <c r="B14" i="9"/>
  <c r="B15" i="9"/>
  <c r="A15" i="9"/>
  <c r="A14" i="9"/>
  <c r="F21" i="11"/>
  <c r="F18" i="11"/>
  <c r="F16" i="11"/>
  <c r="F15" i="11"/>
  <c r="F14" i="11"/>
  <c r="B18" i="11"/>
  <c r="A18" i="11"/>
  <c r="B14" i="11"/>
  <c r="B15" i="11"/>
  <c r="B16" i="11"/>
  <c r="A16" i="11"/>
  <c r="A15" i="11"/>
  <c r="A14" i="11"/>
  <c r="F19" i="10"/>
  <c r="F16" i="10"/>
  <c r="F15" i="10"/>
  <c r="F14" i="10"/>
  <c r="B14" i="10"/>
  <c r="B15" i="10"/>
  <c r="B16" i="10"/>
  <c r="A16" i="10"/>
  <c r="A15" i="10"/>
  <c r="A14" i="10"/>
  <c r="B17" i="12"/>
  <c r="A17" i="12"/>
  <c r="B14" i="12"/>
  <c r="B15" i="12"/>
  <c r="B16" i="12"/>
  <c r="B18" i="12"/>
  <c r="A18" i="12"/>
  <c r="A16" i="12"/>
  <c r="A15" i="12"/>
  <c r="A14" i="12"/>
  <c r="G38" i="5" l="1"/>
  <c r="G43" i="5" s="1"/>
  <c r="F17" i="10"/>
  <c r="F20" i="10"/>
  <c r="E21" i="10" s="1"/>
  <c r="F22" i="9"/>
  <c r="F17" i="9"/>
  <c r="F24" i="9" l="1"/>
  <c r="E25" i="9" s="1"/>
  <c r="F25" i="11"/>
  <c r="C40" i="4"/>
  <c r="C34" i="4"/>
  <c r="C68" i="2"/>
  <c r="F39" i="6" l="1"/>
  <c r="F38" i="6"/>
  <c r="F37" i="6"/>
  <c r="F33" i="6"/>
  <c r="F34" i="6"/>
  <c r="F35" i="6"/>
  <c r="F36" i="6"/>
  <c r="F32" i="6"/>
  <c r="B32" i="6"/>
  <c r="B33" i="6"/>
  <c r="B34" i="6"/>
  <c r="B35" i="6"/>
  <c r="B36" i="6"/>
  <c r="B37" i="6"/>
  <c r="B38" i="6"/>
  <c r="B39" i="6"/>
  <c r="A39" i="6"/>
  <c r="A38" i="6"/>
  <c r="A37" i="6"/>
  <c r="A36" i="6"/>
  <c r="A33" i="6"/>
  <c r="A34" i="6"/>
  <c r="A35" i="6"/>
  <c r="A32" i="6"/>
  <c r="G28" i="5"/>
  <c r="G25" i="5"/>
  <c r="G24" i="5"/>
  <c r="G22" i="5"/>
  <c r="G20" i="5"/>
  <c r="G21" i="5"/>
  <c r="G19" i="5"/>
  <c r="G17" i="5"/>
  <c r="G16" i="5"/>
  <c r="G15" i="5"/>
  <c r="B24" i="5"/>
  <c r="B25" i="5"/>
  <c r="B28" i="5"/>
  <c r="A28" i="5"/>
  <c r="A25" i="5"/>
  <c r="A24" i="5"/>
  <c r="B15" i="5"/>
  <c r="B16" i="5"/>
  <c r="B17" i="5"/>
  <c r="B19" i="5"/>
  <c r="B20" i="5"/>
  <c r="B21" i="5"/>
  <c r="B22" i="5"/>
  <c r="A22" i="5"/>
  <c r="A20" i="5"/>
  <c r="A21" i="5"/>
  <c r="A19" i="5"/>
  <c r="A17" i="5"/>
  <c r="A16" i="5"/>
  <c r="A15" i="5"/>
  <c r="G14" i="5"/>
  <c r="F15" i="7"/>
  <c r="B15" i="7"/>
  <c r="A15" i="7"/>
  <c r="F25" i="7"/>
  <c r="B25" i="7"/>
  <c r="A25" i="7"/>
  <c r="F24" i="7"/>
  <c r="B24" i="7"/>
  <c r="A24" i="7"/>
  <c r="F23" i="7"/>
  <c r="B23" i="7"/>
  <c r="A23" i="7"/>
  <c r="F22" i="7"/>
  <c r="B22" i="7"/>
  <c r="A22" i="7"/>
  <c r="F21" i="7"/>
  <c r="B21" i="7"/>
  <c r="A21" i="7"/>
  <c r="F20" i="7"/>
  <c r="B20" i="7"/>
  <c r="A20" i="7"/>
  <c r="F19" i="7"/>
  <c r="B19" i="7"/>
  <c r="A19" i="7"/>
  <c r="F18" i="7"/>
  <c r="B18" i="7"/>
  <c r="A18" i="7"/>
  <c r="F14" i="7"/>
  <c r="B14" i="7"/>
  <c r="A14" i="7"/>
  <c r="G30" i="5" l="1"/>
  <c r="G36" i="5" s="1"/>
  <c r="D16" i="4" s="1"/>
  <c r="D9" i="4"/>
  <c r="F16" i="7"/>
  <c r="F40" i="6"/>
  <c r="F42" i="6" s="1"/>
  <c r="E43" i="6" s="1"/>
  <c r="F26" i="7"/>
  <c r="F28" i="7" s="1"/>
  <c r="F14" i="6"/>
  <c r="F30" i="6" s="1"/>
  <c r="F18" i="8"/>
  <c r="F19" i="8"/>
  <c r="F17" i="8"/>
  <c r="F16" i="8"/>
  <c r="F15" i="8"/>
  <c r="F14" i="8"/>
  <c r="B16" i="8"/>
  <c r="B15" i="8"/>
  <c r="B17" i="8"/>
  <c r="B18" i="8"/>
  <c r="B19" i="8"/>
  <c r="B14" i="8"/>
  <c r="A18" i="8"/>
  <c r="A19" i="8"/>
  <c r="A17" i="8"/>
  <c r="A16" i="8"/>
  <c r="A15" i="8"/>
  <c r="A14" i="8"/>
  <c r="F29" i="8"/>
  <c r="B29" i="8"/>
  <c r="A29" i="8"/>
  <c r="F28" i="8"/>
  <c r="B28" i="8"/>
  <c r="A28" i="8"/>
  <c r="F27" i="8"/>
  <c r="B27" i="8"/>
  <c r="A27" i="8"/>
  <c r="F26" i="8"/>
  <c r="B26" i="8"/>
  <c r="A26" i="8"/>
  <c r="F25" i="8"/>
  <c r="B25" i="8"/>
  <c r="A25" i="8"/>
  <c r="F24" i="8"/>
  <c r="B24" i="8"/>
  <c r="A24" i="8"/>
  <c r="F23" i="8"/>
  <c r="B23" i="8"/>
  <c r="A23" i="8"/>
  <c r="F22" i="8"/>
  <c r="B22" i="8"/>
  <c r="A22" i="8"/>
  <c r="F28" i="12"/>
  <c r="F22" i="12"/>
  <c r="F23" i="12"/>
  <c r="F24" i="12"/>
  <c r="F25" i="12"/>
  <c r="F26" i="12"/>
  <c r="F27" i="12"/>
  <c r="B28" i="12"/>
  <c r="A28" i="12"/>
  <c r="B22" i="12"/>
  <c r="B23" i="12"/>
  <c r="B24" i="12"/>
  <c r="B25" i="12"/>
  <c r="B26" i="12"/>
  <c r="B27" i="12"/>
  <c r="A22" i="12"/>
  <c r="A23" i="12"/>
  <c r="A24" i="12"/>
  <c r="A25" i="12"/>
  <c r="A26" i="12"/>
  <c r="A27" i="12"/>
  <c r="A21" i="12"/>
  <c r="B21" i="12"/>
  <c r="F21" i="12"/>
  <c r="F18" i="12"/>
  <c r="F15" i="12"/>
  <c r="F16" i="12"/>
  <c r="F17" i="12"/>
  <c r="F14" i="12"/>
  <c r="F19" i="12" l="1"/>
  <c r="C22" i="4"/>
  <c r="E29" i="7"/>
  <c r="D38" i="5"/>
  <c r="D43" i="5" s="1"/>
  <c r="F20" i="8"/>
  <c r="C16" i="4"/>
  <c r="F29" i="12"/>
  <c r="F31" i="12" s="1"/>
  <c r="E32" i="12" s="1"/>
  <c r="F30" i="8"/>
  <c r="F32" i="8" s="1"/>
  <c r="G47" i="5" l="1"/>
  <c r="D10" i="4"/>
  <c r="C28" i="4"/>
  <c r="E33" i="8"/>
  <c r="C9" i="4"/>
  <c r="C52" i="4"/>
  <c r="F48" i="5" l="1"/>
  <c r="C10" i="4"/>
  <c r="C50" i="2"/>
  <c r="F17" i="11" s="1"/>
  <c r="F19" i="11" l="1"/>
  <c r="F22" i="11" s="1"/>
  <c r="C46" i="4" s="1"/>
  <c r="F26" i="11"/>
  <c r="C84" i="2"/>
  <c r="E23" i="11" l="1"/>
  <c r="F27" i="11"/>
</calcChain>
</file>

<file path=xl/sharedStrings.xml><?xml version="1.0" encoding="utf-8"?>
<sst xmlns="http://schemas.openxmlformats.org/spreadsheetml/2006/main" count="386" uniqueCount="166">
  <si>
    <t>Eingaben zur Jahresrechnung</t>
  </si>
  <si>
    <t>Gemeinde</t>
  </si>
  <si>
    <t>Jahr</t>
  </si>
  <si>
    <t>Ständige Wohnbevölkerung</t>
  </si>
  <si>
    <t>Aktiven</t>
  </si>
  <si>
    <t>Passiven</t>
  </si>
  <si>
    <t>Finanzvermögen</t>
  </si>
  <si>
    <t>Fremdkapital</t>
  </si>
  <si>
    <t>Überschuss Anschlussgebühren</t>
  </si>
  <si>
    <t>Aufwand</t>
  </si>
  <si>
    <t>Laufender Ertrag</t>
  </si>
  <si>
    <t>Abschreibungen Verwaltungsvermögen</t>
  </si>
  <si>
    <t>Fiskalertrag</t>
  </si>
  <si>
    <t>Regalien und Konzessionen</t>
  </si>
  <si>
    <t>Wertberichtigungen Darlehen VV</t>
  </si>
  <si>
    <t>Entgelte</t>
  </si>
  <si>
    <t>Wertberichtigungen Beteiligungen VV</t>
  </si>
  <si>
    <t>Verschiedene Erträge</t>
  </si>
  <si>
    <t>Abschreibungen Investitionsbeiträge</t>
  </si>
  <si>
    <t>Finanzertrag</t>
  </si>
  <si>
    <t>Transferertrag</t>
  </si>
  <si>
    <t>Entnahmen aus dem Eigenkapital</t>
  </si>
  <si>
    <t>Wertaufholung Sachanlagen und immaterielle Anlagen im VV</t>
  </si>
  <si>
    <t>Zinsaufwand</t>
  </si>
  <si>
    <t>Zinsertrag</t>
  </si>
  <si>
    <t>Ausserordentlicher Ertrag</t>
  </si>
  <si>
    <t>Investitionsrechnung</t>
  </si>
  <si>
    <t>Sachanlagen</t>
  </si>
  <si>
    <t>Investitionen auf Rechnung Dritter</t>
  </si>
  <si>
    <t>Rückerstattungen</t>
  </si>
  <si>
    <t>Immaterielle Anlagen</t>
  </si>
  <si>
    <t>Darlehen</t>
  </si>
  <si>
    <t>Investitionsbeiträge für eigene Rechnung</t>
  </si>
  <si>
    <t>Beteiligungen und Grundkapitalien</t>
  </si>
  <si>
    <t>Rückzahlung von Darlehen</t>
  </si>
  <si>
    <t>Eigene Investitionsbeiträge</t>
  </si>
  <si>
    <t>Rückzahlung eigener Investitionsbeiträge</t>
  </si>
  <si>
    <t>Bruttoinvestitionen</t>
  </si>
  <si>
    <t>Investitionseinnahmen</t>
  </si>
  <si>
    <t>Nettoinvestitionen</t>
  </si>
  <si>
    <t>Finanzkennzahlen Zusammenfassung</t>
  </si>
  <si>
    <t>Selbstfinanzierungsgrad</t>
  </si>
  <si>
    <t xml:space="preserve">Selbstfinanzierungsanteil </t>
  </si>
  <si>
    <t>Die Kennzahl sagt aus, welcher Anteil des „verfügbaren Einkommens“ durch den Zinsaufwand gebunden ist. Je tiefer der Wert, desto grösser der Handlungsspielraum.</t>
  </si>
  <si>
    <t>Der Kapitaldienstanteil sollte 15 Prozent nicht übersteigen.</t>
  </si>
  <si>
    <t>Nettoverschuldungsquotient</t>
  </si>
  <si>
    <t>Diese Kennzahl zeigt die Pro-Kopf-Verschuldung nach Abzug des Finanzvermögens.</t>
  </si>
  <si>
    <t>Zinsbelastungsanteil</t>
  </si>
  <si>
    <t>Selbstfinanzierungsanteil</t>
  </si>
  <si>
    <t>Berechnung</t>
  </si>
  <si>
    <t>Selbstfinanzierung</t>
  </si>
  <si>
    <t>Total</t>
  </si>
  <si>
    <t>Selbstfinanzierungsgrad im Durchschnitt über 5 Jahre</t>
  </si>
  <si>
    <t>Kommentar:</t>
  </si>
  <si>
    <t xml:space="preserve">Kapitaldienstanteil </t>
  </si>
  <si>
    <t>Bruttoverschuldungsanteil</t>
  </si>
  <si>
    <t>Diese Kennzahl gibt an, welchen Anteil des Ertrages die Gemeinde zur Finanzierung der Investitionen aufwenden kann.</t>
  </si>
  <si>
    <t>Selbstfinanzierung in Prozent des Laufenden Ertrags.</t>
  </si>
  <si>
    <t>Die Kennzahl gibt Auskunft darüber, wie stark der Laufende Ertrag durch den Zinsendienst und die Abschreibungen (=Kapitaldienst) belastet ist. Ein hoher Anteil weist auf einen enger werdenden finanziellen Spielraum hin.</t>
  </si>
  <si>
    <t>Diese Kennzahl zeigt die Pro-Kopf-Verschuldung des steuerfinanzierten Finanzhaushaltes, also ohne Spezialfinanzierungen und nach Abzug des Finanzvermögens.</t>
  </si>
  <si>
    <t>Grösse zur Beurteilung der Verschuldungssituation bzw. der Frage, ob die Verschuldung in einem angemessenen Verhältnis zu den erwirtschafteten Erträgen steht.</t>
  </si>
  <si>
    <t>Bruttoschulden in Prozent des Laufenden Ertrags.</t>
  </si>
  <si>
    <t>+</t>
  </si>
  <si>
    <t>-</t>
  </si>
  <si>
    <t>Nettoschuld je Einwohner/in</t>
  </si>
  <si>
    <t>Einwohnerzahl</t>
  </si>
  <si>
    <t>Ressourcenausgleich</t>
  </si>
  <si>
    <t>Fiskalertrag inkl. Ressourcenausgleich</t>
  </si>
  <si>
    <t>Laufende Verbindlichkeiten</t>
  </si>
  <si>
    <t>Derivative Finanzinstrumente</t>
  </si>
  <si>
    <t>Langfristige Finanzverbindlichkeiten</t>
  </si>
  <si>
    <t>Kurzfristige Verbindlichkeiten</t>
  </si>
  <si>
    <t>Kapitaldienst</t>
  </si>
  <si>
    <t>Kapitaldienstanteil</t>
  </si>
  <si>
    <t>Nettozinsaufwand</t>
  </si>
  <si>
    <t>Gesamtergebnis Erfolgsrechnung</t>
  </si>
  <si>
    <t>Ertrag</t>
  </si>
  <si>
    <t>Ertragsüberschuss</t>
  </si>
  <si>
    <t>Aufwandüberschuss</t>
  </si>
  <si>
    <t>Bruttoschulden</t>
  </si>
  <si>
    <t>Übertragung von Beteiligungen</t>
  </si>
  <si>
    <t>Investitionsausgaben</t>
  </si>
  <si>
    <t>Übertragung von Sachanlagen in das Finanzvermögen</t>
  </si>
  <si>
    <t>Übertragung immaterielle Anlagen</t>
  </si>
  <si>
    <t>Ausserplanmässige Wertberichtigungen</t>
  </si>
  <si>
    <r>
      <t xml:space="preserve">Investitionseinnahmen </t>
    </r>
    <r>
      <rPr>
        <sz val="10"/>
        <rFont val="Arial"/>
        <family val="2"/>
      </rPr>
      <t>(ohne durchlaufende Investitionsbeiträge)</t>
    </r>
  </si>
  <si>
    <t>Der Zinsbelastungsanteil sollte 4 Prozent nicht übersteigen.</t>
  </si>
  <si>
    <t>Nettoschuld</t>
  </si>
  <si>
    <t>Der Bruttoverschuldungsanteil sollte 200 Prozent nicht übersteigen.</t>
  </si>
  <si>
    <t>Nettoschuld ohne Spezialfinanzierungen je Einwohner/in</t>
  </si>
  <si>
    <t>Der Nettoverschuldungsquotient sollte 150 Prozent nicht übersteigen.</t>
  </si>
  <si>
    <t>Erfolgsrechnung</t>
  </si>
  <si>
    <t>1400.5-9</t>
  </si>
  <si>
    <t>1403.5-9</t>
  </si>
  <si>
    <t>1404.5-9</t>
  </si>
  <si>
    <t>1406.5-9</t>
  </si>
  <si>
    <t>1407.5-9</t>
  </si>
  <si>
    <t>1409.5-9</t>
  </si>
  <si>
    <t>1420.5-9</t>
  </si>
  <si>
    <t>1421.5-9</t>
  </si>
  <si>
    <t>1429.5-9</t>
  </si>
  <si>
    <t>1427.5-9</t>
  </si>
  <si>
    <t>1440.5-9</t>
  </si>
  <si>
    <t>1441.5-9</t>
  </si>
  <si>
    <t>1442.5-9</t>
  </si>
  <si>
    <t>1443.5-9</t>
  </si>
  <si>
    <t>1444.5-9</t>
  </si>
  <si>
    <t>1445.5-9</t>
  </si>
  <si>
    <t>1446.5-9</t>
  </si>
  <si>
    <t>1447.5-9</t>
  </si>
  <si>
    <t>1448.5-9</t>
  </si>
  <si>
    <t>1450.5-9</t>
  </si>
  <si>
    <t>1451.5-9</t>
  </si>
  <si>
    <t>1452.5-9</t>
  </si>
  <si>
    <t>1453.5-9</t>
  </si>
  <si>
    <t>1454.5-9</t>
  </si>
  <si>
    <t>1455.5-9</t>
  </si>
  <si>
    <t>1456.5-9</t>
  </si>
  <si>
    <t>1457.5-9</t>
  </si>
  <si>
    <t>1458.5-9</t>
  </si>
  <si>
    <t>1460.5-9</t>
  </si>
  <si>
    <t>1461.5-9</t>
  </si>
  <si>
    <t>1462.5-9</t>
  </si>
  <si>
    <t>1464.5-9</t>
  </si>
  <si>
    <t>1465.5-9</t>
  </si>
  <si>
    <t>1466.5-9</t>
  </si>
  <si>
    <t>1467.5-9</t>
  </si>
  <si>
    <t>1468.5-9</t>
  </si>
  <si>
    <t>1469.5-9</t>
  </si>
  <si>
    <t>Bilanz</t>
  </si>
  <si>
    <t>Selbstfinanzierung in Prozent der Nettoinvestitionen.</t>
  </si>
  <si>
    <t>Investitionseinnahmen (ohne durchlaufende Investitionsbeiträge)</t>
  </si>
  <si>
    <t>Nettoschuld ohne Spezialfinanzierungen</t>
  </si>
  <si>
    <t>Nettoschuld ohne Spezialfinanzierungen im Verhältnis zur ständigen Wohnbevölkerung.</t>
  </si>
  <si>
    <t>Nettoschuld in Prozent des Fiskalertrags inkl. Ressourcenausgleich.</t>
  </si>
  <si>
    <t>Richtwert gemäss §3 der Verordnung zum Gesetz über den Finanzhaushalt der Gemeinden:</t>
  </si>
  <si>
    <t>Nettozinsaufwand in Prozent des Laufenden Ertrags.</t>
  </si>
  <si>
    <t>Kapitaldienst in Prozent des Laufenden Ertrags.</t>
  </si>
  <si>
    <t>1401.5-9</t>
  </si>
  <si>
    <t>1402.5-9</t>
  </si>
  <si>
    <t>1405.5-9</t>
  </si>
  <si>
    <t>Zins und Amortisation PK-Verpflichtungen</t>
  </si>
  <si>
    <t>Nettoschuld (+) bzw. Nettovermögen (-) der Spezialfinanzierungen je Einwohner/in</t>
  </si>
  <si>
    <t>Verpflichtungen (+) bzw. Vorschüsse (-) gegenüber SF</t>
  </si>
  <si>
    <t>Spezialfinanzierte Gemeindebetriebe im VV</t>
  </si>
  <si>
    <t>Einlagen in Fonds und SF</t>
  </si>
  <si>
    <t>Entnahmen aus Fonds und SF</t>
  </si>
  <si>
    <t>Wertberichtigungen Anlagen FV</t>
  </si>
  <si>
    <t>Ausserord. Sach- und Betriebsaufwand; WB</t>
  </si>
  <si>
    <t>Buchwirksamer ausserord. Finanzaufwand; a.o. WB</t>
  </si>
  <si>
    <t>Wertaufholung Darlehen, Beteiligungen und Invest. im VV</t>
  </si>
  <si>
    <t>Hinweise zur Benutzung des Tools</t>
  </si>
  <si>
    <t>14xx.5-9</t>
  </si>
  <si>
    <t>Total Spezialfinanzierte Gemeindebetriebe im VV</t>
  </si>
  <si>
    <t>14xx.5</t>
  </si>
  <si>
    <t>Diese Kennzahl gibt an, welchen Anteil ihrer Nettoinvestitionen die Gemeinde aus eigenen Mitteln finanzieren kann.</t>
  </si>
  <si>
    <t>Finanzkennzahlen</t>
  </si>
  <si>
    <t>In den Jahren 2019 bis 2022 können die Selbstfinanzierung und die Nettoinvestitionen gemäss HRM1 zur Berechnung des 5-Jahresdurchschnittes herangezogen werden.</t>
  </si>
  <si>
    <t>Horizontale Abschöpfung</t>
  </si>
  <si>
    <t>Diese Kennzahl gibt an, welcher Anteil der Fiskalerträge (inkl. Ressourcenausgleich und horizontale Abschöpfung) erforderlich wären, um die Nettoschuld abzutragen.</t>
  </si>
  <si>
    <t>Diese Kennzahl gibt an, welcher Anteil der Fiskalerträge inkl. Ressourcenausgleich und horizontale Abschöpfung erforderlich wären, um die Nettoschuld abzutragen.</t>
  </si>
  <si>
    <t>Die Nettoschuld ohne Spezialfinanzierungen pro Einwohner und Einwohnerin soll 3'000 Franken nicht übersteigen.</t>
  </si>
  <si>
    <t>Der Selbstfinanzierungsgrad in der Jahresrechnung soll im Durchschnitt von fünf Jahren (Rechnungsjahr und vier Vorjahre) mindestens 80 Prozent erreichen, wenn die Nettoschuld pro Einwohner und Einwohnerin mehr als 1'500 Franken beträgt.</t>
  </si>
  <si>
    <t>Der Selbstfinanzierungsanteil soll sich auf mindestens 10 Prozent belaufen, wenn die Nettoschuld pro Einwohner und Einwohnerin mehr als 1'500 Franken beträgt.</t>
  </si>
  <si>
    <t>Die Nettoschuld pro Einwohner und Einwohnerin soll 2'500 Franken nicht übersteigen.</t>
  </si>
  <si>
    <t>Nettoschuld im Verhältnis zur ständigen Wohnbevölkerung.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</si>
</sst>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43" formatCode="_ * #,##0.00_ ;_ * \-#,##0.00_ ;_ * &quot;-&quot;??_ ;_ @_ "/>
    <numFmt numFmtId="164" formatCode="_ * #,##0_ ;_ * \-#,##0_ ;_ * &quot;-&quot;??_ ;_ @_ "/>
    <numFmt numFmtId="165" formatCode="0.0"/>
    <numFmt numFmtId="166" formatCode="_ * #,##0.0_ ;_ * \-#,##0.0_ ;_ * &quot;-&quot;?_ ;_ @_ "/>
  </numFmts>
  <fonts count="20" x14ac:knownFonts="1">
    <font>
      <sz val="11"/>
      <color theme="1"/>
      <name val="Calibri"/>
      <family val="2"/>
      <scheme val="minor"/>
    </font>
    <font>
      <sz val="11"/>
      <color theme="1"/>
      <name val="Calibri"/>
      <family val="2"/>
      <scheme val="minor"/>
    </font>
    <font>
      <b/>
      <sz val="14"/>
      <name val="Arial"/>
      <family val="2"/>
    </font>
    <font>
      <b/>
      <sz val="10"/>
      <name val="Arial"/>
      <family val="2"/>
    </font>
    <font>
      <sz val="10"/>
      <name val="Arial"/>
      <family val="2"/>
    </font>
    <font>
      <sz val="5"/>
      <name val="Arial"/>
      <family val="2"/>
    </font>
    <font>
      <b/>
      <sz val="8"/>
      <color indexed="10"/>
      <name val="Arial"/>
      <family val="2"/>
    </font>
    <font>
      <sz val="8"/>
      <name val="Arial"/>
      <family val="2"/>
    </font>
    <font>
      <b/>
      <sz val="8"/>
      <name val="Arial"/>
      <family val="2"/>
    </font>
    <font>
      <sz val="11"/>
      <color indexed="9"/>
      <name val="Arial"/>
      <family val="2"/>
    </font>
    <font>
      <sz val="9"/>
      <name val="Arial"/>
      <family val="2"/>
    </font>
    <font>
      <b/>
      <i/>
      <sz val="10"/>
      <name val="Arial"/>
      <family val="2"/>
    </font>
    <font>
      <b/>
      <sz val="9"/>
      <name val="Arial"/>
      <family val="2"/>
    </font>
    <font>
      <sz val="11"/>
      <color theme="1"/>
      <name val="Arial"/>
      <family val="2"/>
    </font>
    <font>
      <sz val="10"/>
      <color theme="1"/>
      <name val="Arial"/>
      <family val="2"/>
    </font>
    <font>
      <sz val="10"/>
      <color rgb="FFFF0000"/>
      <name val="Arial"/>
      <family val="2"/>
    </font>
    <font>
      <sz val="8"/>
      <color indexed="10"/>
      <name val="Arial"/>
      <family val="2"/>
    </font>
    <font>
      <b/>
      <sz val="10"/>
      <color theme="1"/>
      <name val="Arial"/>
      <family val="2"/>
    </font>
    <font>
      <b/>
      <sz val="12"/>
      <name val="Arial"/>
      <family val="2"/>
    </font>
    <font>
      <sz val="8"/>
      <color theme="1"/>
      <name val="Arial"/>
      <family val="2"/>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20">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0" fontId="2" fillId="2" borderId="0" xfId="0" applyFont="1" applyFill="1" applyBorder="1" applyAlignment="1" applyProtection="1">
      <alignment horizontal="left"/>
    </xf>
    <xf numFmtId="0" fontId="0" fillId="2" borderId="0" xfId="0" applyFill="1" applyBorder="1" applyAlignment="1" applyProtection="1">
      <alignment horizontal="left"/>
    </xf>
    <xf numFmtId="0" fontId="0" fillId="3" borderId="0" xfId="0" applyFill="1" applyBorder="1" applyAlignment="1" applyProtection="1">
      <alignment horizontal="left"/>
    </xf>
    <xf numFmtId="0" fontId="0" fillId="3" borderId="0" xfId="0" applyFill="1" applyBorder="1" applyProtection="1"/>
    <xf numFmtId="164" fontId="0" fillId="3" borderId="0" xfId="1" applyNumberFormat="1" applyFont="1" applyFill="1" applyBorder="1" applyProtection="1"/>
    <xf numFmtId="0" fontId="3" fillId="3" borderId="1" xfId="0" applyFont="1" applyFill="1" applyBorder="1" applyAlignment="1" applyProtection="1">
      <alignment horizontal="left"/>
    </xf>
    <xf numFmtId="0" fontId="0" fillId="3" borderId="2" xfId="0" applyFill="1" applyBorder="1" applyProtection="1"/>
    <xf numFmtId="164" fontId="3" fillId="4" borderId="3" xfId="1" applyNumberFormat="1" applyFont="1" applyFill="1" applyBorder="1" applyAlignment="1" applyProtection="1">
      <alignment horizontal="right"/>
      <protection locked="0"/>
    </xf>
    <xf numFmtId="0" fontId="3" fillId="4" borderId="3" xfId="1" applyNumberFormat="1" applyFont="1" applyFill="1" applyBorder="1" applyAlignment="1" applyProtection="1">
      <alignment horizontal="right"/>
      <protection locked="0"/>
    </xf>
    <xf numFmtId="0" fontId="4" fillId="3" borderId="0" xfId="0" applyFont="1" applyFill="1" applyBorder="1" applyAlignment="1" applyProtection="1">
      <alignment horizontal="left"/>
    </xf>
    <xf numFmtId="0" fontId="3" fillId="3" borderId="0" xfId="0" applyFont="1" applyFill="1" applyBorder="1" applyAlignment="1" applyProtection="1">
      <alignment horizontal="left"/>
    </xf>
    <xf numFmtId="0" fontId="5" fillId="3" borderId="0" xfId="0" applyFont="1" applyFill="1" applyBorder="1" applyAlignment="1" applyProtection="1">
      <alignment horizontal="left"/>
    </xf>
    <xf numFmtId="0" fontId="5" fillId="3" borderId="0" xfId="0" applyFont="1" applyFill="1" applyBorder="1" applyProtection="1"/>
    <xf numFmtId="164" fontId="3" fillId="3" borderId="5" xfId="1" applyNumberFormat="1" applyFont="1" applyFill="1" applyBorder="1" applyProtection="1"/>
    <xf numFmtId="0" fontId="0" fillId="3" borderId="6" xfId="0" applyFill="1" applyBorder="1" applyAlignment="1" applyProtection="1">
      <alignment horizontal="left" vertical="top"/>
    </xf>
    <xf numFmtId="164" fontId="3" fillId="3" borderId="5" xfId="1" applyNumberFormat="1" applyFont="1" applyFill="1" applyBorder="1" applyAlignment="1" applyProtection="1">
      <alignment vertical="top"/>
    </xf>
    <xf numFmtId="0" fontId="3" fillId="3" borderId="4" xfId="0" applyFont="1" applyFill="1" applyBorder="1" applyAlignment="1" applyProtection="1">
      <alignment vertical="top"/>
    </xf>
    <xf numFmtId="0" fontId="6" fillId="3" borderId="0" xfId="0" applyFont="1" applyFill="1" applyBorder="1" applyAlignment="1" applyProtection="1">
      <alignment horizontal="left"/>
    </xf>
    <xf numFmtId="0" fontId="3" fillId="0" borderId="3" xfId="0" applyFont="1" applyFill="1" applyBorder="1" applyAlignment="1" applyProtection="1">
      <alignment horizontal="center"/>
    </xf>
    <xf numFmtId="0" fontId="7" fillId="3" borderId="0" xfId="0" applyFont="1" applyFill="1" applyProtection="1"/>
    <xf numFmtId="0" fontId="7" fillId="3" borderId="0" xfId="0" applyFont="1" applyFill="1" applyBorder="1" applyProtection="1"/>
    <xf numFmtId="4" fontId="7" fillId="3" borderId="0" xfId="0" applyNumberFormat="1" applyFont="1" applyFill="1" applyProtection="1"/>
    <xf numFmtId="0" fontId="7" fillId="3" borderId="0" xfId="0" applyFont="1" applyFill="1" applyAlignment="1" applyProtection="1">
      <alignment horizontal="center"/>
    </xf>
    <xf numFmtId="0" fontId="7" fillId="3" borderId="0" xfId="0" applyFont="1" applyFill="1" applyBorder="1" applyAlignment="1" applyProtection="1">
      <alignment horizontal="right"/>
    </xf>
    <xf numFmtId="0" fontId="7" fillId="0" borderId="11" xfId="0" applyFont="1" applyFill="1" applyBorder="1" applyProtection="1"/>
    <xf numFmtId="0" fontId="7" fillId="0" borderId="0" xfId="0" applyFont="1" applyFill="1" applyBorder="1" applyAlignment="1" applyProtection="1">
      <alignment horizontal="center"/>
    </xf>
    <xf numFmtId="4" fontId="7" fillId="0" borderId="0" xfId="0" applyNumberFormat="1" applyFont="1" applyFill="1" applyBorder="1" applyProtection="1"/>
    <xf numFmtId="0" fontId="8" fillId="0" borderId="13" xfId="0" applyFont="1" applyFill="1" applyBorder="1" applyProtection="1"/>
    <xf numFmtId="0" fontId="7" fillId="0" borderId="14" xfId="0" applyFont="1" applyFill="1" applyBorder="1" applyProtection="1"/>
    <xf numFmtId="0" fontId="0" fillId="3" borderId="0" xfId="0" applyFill="1" applyProtection="1"/>
    <xf numFmtId="4" fontId="0" fillId="3" borderId="0" xfId="0" applyNumberFormat="1" applyFill="1" applyProtection="1"/>
    <xf numFmtId="0" fontId="0" fillId="3" borderId="0" xfId="0" applyFill="1" applyAlignment="1" applyProtection="1">
      <alignment horizontal="center"/>
    </xf>
    <xf numFmtId="0" fontId="0" fillId="3" borderId="0" xfId="0" applyFill="1" applyBorder="1" applyAlignment="1" applyProtection="1">
      <alignment horizontal="right"/>
    </xf>
    <xf numFmtId="0" fontId="7" fillId="0" borderId="0" xfId="0" applyFont="1" applyFill="1" applyBorder="1" applyProtection="1"/>
    <xf numFmtId="0" fontId="0" fillId="0" borderId="0" xfId="0" applyFill="1" applyBorder="1" applyProtection="1"/>
    <xf numFmtId="0" fontId="0" fillId="0" borderId="12" xfId="0" applyFill="1" applyBorder="1" applyProtection="1"/>
    <xf numFmtId="0" fontId="7" fillId="0" borderId="14" xfId="0" applyFont="1" applyFill="1" applyBorder="1" applyAlignment="1" applyProtection="1">
      <alignment horizontal="center"/>
    </xf>
    <xf numFmtId="164" fontId="7" fillId="0" borderId="14" xfId="1" applyNumberFormat="1" applyFont="1" applyFill="1" applyBorder="1" applyAlignment="1" applyProtection="1">
      <alignment horizontal="right"/>
    </xf>
    <xf numFmtId="0" fontId="7" fillId="0" borderId="15" xfId="0" applyFont="1" applyFill="1" applyBorder="1" applyProtection="1"/>
    <xf numFmtId="0" fontId="9" fillId="3" borderId="0" xfId="0" applyFont="1" applyFill="1" applyProtection="1"/>
    <xf numFmtId="0" fontId="7" fillId="0" borderId="11" xfId="0" applyFont="1" applyFill="1" applyBorder="1" applyAlignment="1" applyProtection="1"/>
    <xf numFmtId="0" fontId="7" fillId="0" borderId="0" xfId="0" applyFont="1" applyFill="1" applyBorder="1" applyAlignment="1" applyProtection="1"/>
    <xf numFmtId="0" fontId="7" fillId="0" borderId="12" xfId="0" applyFont="1" applyFill="1" applyBorder="1" applyAlignment="1" applyProtection="1"/>
    <xf numFmtId="0" fontId="3" fillId="0" borderId="3" xfId="0" applyFont="1" applyFill="1" applyBorder="1" applyAlignment="1" applyProtection="1">
      <alignment horizontal="right"/>
    </xf>
    <xf numFmtId="0" fontId="10" fillId="3" borderId="0" xfId="0" applyFont="1" applyFill="1" applyBorder="1" applyProtection="1"/>
    <xf numFmtId="0" fontId="7" fillId="3" borderId="1" xfId="0" applyFont="1" applyFill="1" applyBorder="1" applyProtection="1"/>
    <xf numFmtId="0" fontId="7" fillId="3" borderId="2" xfId="0" applyFont="1" applyFill="1" applyBorder="1" applyAlignment="1" applyProtection="1">
      <alignment horizontal="center"/>
    </xf>
    <xf numFmtId="0" fontId="8" fillId="3" borderId="1" xfId="0" applyFont="1" applyFill="1" applyBorder="1" applyProtection="1"/>
    <xf numFmtId="0" fontId="8" fillId="3" borderId="0" xfId="0" applyFont="1" applyFill="1" applyBorder="1" applyAlignment="1" applyProtection="1">
      <alignment horizontal="left"/>
    </xf>
    <xf numFmtId="0" fontId="7" fillId="3" borderId="0" xfId="0" applyFont="1" applyFill="1" applyBorder="1" applyAlignment="1" applyProtection="1">
      <alignment horizontal="center"/>
    </xf>
    <xf numFmtId="41" fontId="7" fillId="3" borderId="0" xfId="0" applyNumberFormat="1" applyFont="1" applyFill="1" applyBorder="1" applyProtection="1"/>
    <xf numFmtId="0" fontId="8" fillId="3" borderId="16" xfId="0" applyFont="1" applyFill="1" applyBorder="1" applyProtection="1"/>
    <xf numFmtId="0" fontId="7" fillId="3" borderId="17" xfId="0" applyFont="1" applyFill="1" applyBorder="1" applyProtection="1"/>
    <xf numFmtId="41" fontId="8" fillId="3" borderId="18" xfId="0" applyNumberFormat="1" applyFont="1" applyFill="1" applyBorder="1" applyProtection="1"/>
    <xf numFmtId="0" fontId="8" fillId="3" borderId="8" xfId="0" applyFont="1" applyFill="1" applyBorder="1" applyProtection="1"/>
    <xf numFmtId="0" fontId="7" fillId="3" borderId="9" xfId="0" applyFont="1" applyFill="1" applyBorder="1" applyProtection="1"/>
    <xf numFmtId="0" fontId="8" fillId="3" borderId="17" xfId="0" applyFont="1" applyFill="1" applyBorder="1" applyProtection="1"/>
    <xf numFmtId="0" fontId="12" fillId="3" borderId="17" xfId="0" applyFont="1" applyFill="1" applyBorder="1" applyProtection="1"/>
    <xf numFmtId="0" fontId="3" fillId="5" borderId="4" xfId="0" applyFont="1" applyFill="1" applyBorder="1" applyProtection="1"/>
    <xf numFmtId="0" fontId="3" fillId="5" borderId="4" xfId="0" applyFont="1" applyFill="1" applyBorder="1" applyAlignment="1" applyProtection="1">
      <alignment vertical="top"/>
    </xf>
    <xf numFmtId="0" fontId="10" fillId="3" borderId="17" xfId="0" applyFont="1" applyFill="1" applyBorder="1" applyProtection="1"/>
    <xf numFmtId="0" fontId="8" fillId="0" borderId="0" xfId="0" applyFont="1" applyFill="1" applyBorder="1" applyAlignment="1" applyProtection="1">
      <alignment horizontal="center"/>
    </xf>
    <xf numFmtId="166" fontId="8" fillId="3" borderId="18" xfId="0" applyNumberFormat="1" applyFont="1" applyFill="1" applyBorder="1" applyProtection="1"/>
    <xf numFmtId="43" fontId="8" fillId="3" borderId="18" xfId="0" applyNumberFormat="1" applyFont="1" applyFill="1" applyBorder="1" applyAlignment="1" applyProtection="1">
      <alignment horizontal="right"/>
    </xf>
    <xf numFmtId="166" fontId="8" fillId="3" borderId="18" xfId="0" applyNumberFormat="1" applyFont="1" applyFill="1" applyBorder="1" applyAlignment="1" applyProtection="1">
      <alignment horizontal="right"/>
    </xf>
    <xf numFmtId="41" fontId="8" fillId="3" borderId="18" xfId="0" applyNumberFormat="1" applyFont="1" applyFill="1" applyBorder="1" applyAlignment="1" applyProtection="1">
      <alignment horizontal="right"/>
    </xf>
    <xf numFmtId="0" fontId="14" fillId="3" borderId="1" xfId="0" applyFont="1" applyFill="1" applyBorder="1" applyAlignment="1" applyProtection="1">
      <alignment horizontal="left"/>
    </xf>
    <xf numFmtId="0" fontId="14" fillId="3" borderId="2" xfId="0" applyFont="1" applyFill="1" applyBorder="1" applyProtection="1"/>
    <xf numFmtId="165" fontId="14" fillId="3" borderId="1" xfId="0" applyNumberFormat="1" applyFont="1" applyFill="1" applyBorder="1" applyAlignment="1" applyProtection="1">
      <alignment horizontal="left"/>
    </xf>
    <xf numFmtId="0" fontId="13" fillId="3" borderId="7" xfId="0" applyFont="1" applyFill="1" applyBorder="1" applyProtection="1"/>
    <xf numFmtId="0" fontId="13" fillId="2" borderId="0" xfId="0" applyFont="1" applyFill="1" applyBorder="1" applyProtection="1"/>
    <xf numFmtId="0" fontId="13" fillId="3" borderId="0" xfId="0" applyFont="1" applyFill="1" applyBorder="1" applyProtection="1"/>
    <xf numFmtId="0" fontId="13" fillId="3" borderId="0" xfId="0" applyFont="1" applyFill="1" applyBorder="1" applyAlignment="1" applyProtection="1">
      <alignment horizontal="left"/>
    </xf>
    <xf numFmtId="0" fontId="14" fillId="2" borderId="0" xfId="0" applyFont="1" applyFill="1" applyBorder="1" applyProtection="1"/>
    <xf numFmtId="0" fontId="14" fillId="3" borderId="0" xfId="0" applyFont="1" applyFill="1" applyBorder="1" applyProtection="1"/>
    <xf numFmtId="0" fontId="4" fillId="3" borderId="0" xfId="0" applyFont="1" applyFill="1" applyBorder="1" applyProtection="1"/>
    <xf numFmtId="0" fontId="14" fillId="3" borderId="7" xfId="0" applyFont="1" applyFill="1" applyBorder="1" applyProtection="1"/>
    <xf numFmtId="164" fontId="14" fillId="3" borderId="0" xfId="1" applyNumberFormat="1" applyFont="1" applyFill="1" applyBorder="1" applyProtection="1"/>
    <xf numFmtId="164" fontId="14" fillId="2" borderId="0" xfId="1" applyNumberFormat="1" applyFont="1" applyFill="1" applyBorder="1" applyProtection="1"/>
    <xf numFmtId="164" fontId="4" fillId="3" borderId="0" xfId="1" applyNumberFormat="1" applyFont="1" applyFill="1" applyBorder="1" applyProtection="1"/>
    <xf numFmtId="164" fontId="14" fillId="4" borderId="3" xfId="1" applyNumberFormat="1" applyFont="1" applyFill="1" applyBorder="1" applyProtection="1">
      <protection locked="0"/>
    </xf>
    <xf numFmtId="164" fontId="3" fillId="3" borderId="3" xfId="1" applyNumberFormat="1" applyFont="1" applyFill="1" applyBorder="1" applyProtection="1"/>
    <xf numFmtId="164" fontId="14" fillId="4" borderId="3" xfId="1" applyNumberFormat="1" applyFont="1" applyFill="1" applyBorder="1" applyAlignment="1" applyProtection="1">
      <alignment vertical="top"/>
      <protection locked="0"/>
    </xf>
    <xf numFmtId="164" fontId="14" fillId="5" borderId="3" xfId="1" applyNumberFormat="1" applyFont="1" applyFill="1" applyBorder="1" applyAlignment="1" applyProtection="1">
      <alignment vertical="top"/>
      <protection locked="0"/>
    </xf>
    <xf numFmtId="0" fontId="14" fillId="3" borderId="0" xfId="0" applyFont="1" applyFill="1" applyBorder="1" applyAlignment="1" applyProtection="1">
      <alignment horizontal="left"/>
    </xf>
    <xf numFmtId="0" fontId="15" fillId="3" borderId="0" xfId="0" applyFont="1" applyFill="1" applyBorder="1" applyProtection="1"/>
    <xf numFmtId="164" fontId="3" fillId="3" borderId="0" xfId="1" applyNumberFormat="1" applyFont="1" applyFill="1" applyBorder="1" applyProtection="1"/>
    <xf numFmtId="0" fontId="4" fillId="3" borderId="2" xfId="0" applyFont="1" applyFill="1" applyBorder="1" applyProtection="1"/>
    <xf numFmtId="166" fontId="8" fillId="0" borderId="0" xfId="2" applyNumberFormat="1" applyFont="1" applyFill="1" applyBorder="1" applyAlignment="1" applyProtection="1">
      <alignment horizontal="center"/>
    </xf>
    <xf numFmtId="166" fontId="8" fillId="0" borderId="14" xfId="2" applyNumberFormat="1" applyFont="1" applyFill="1" applyBorder="1" applyAlignment="1" applyProtection="1">
      <alignment horizontal="center"/>
    </xf>
    <xf numFmtId="166" fontId="6" fillId="0" borderId="14" xfId="2" applyNumberFormat="1" applyFont="1" applyFill="1" applyBorder="1" applyAlignment="1" applyProtection="1">
      <alignment horizontal="center"/>
    </xf>
    <xf numFmtId="41" fontId="6" fillId="0" borderId="14" xfId="2" applyNumberFormat="1" applyFont="1" applyFill="1" applyBorder="1" applyAlignment="1" applyProtection="1">
      <alignment horizontal="center"/>
    </xf>
    <xf numFmtId="0" fontId="12" fillId="3" borderId="9" xfId="0" applyFont="1" applyFill="1" applyBorder="1" applyProtection="1"/>
    <xf numFmtId="0" fontId="7" fillId="3" borderId="13" xfId="0" applyFont="1" applyFill="1" applyBorder="1" applyProtection="1"/>
    <xf numFmtId="0" fontId="7" fillId="3" borderId="14" xfId="0" applyFont="1" applyFill="1" applyBorder="1" applyProtection="1"/>
    <xf numFmtId="0" fontId="7" fillId="3" borderId="16" xfId="0" applyFont="1" applyFill="1" applyBorder="1" applyProtection="1"/>
    <xf numFmtId="0" fontId="8" fillId="0" borderId="11" xfId="0" applyFont="1" applyFill="1" applyBorder="1" applyProtection="1"/>
    <xf numFmtId="0" fontId="17" fillId="3" borderId="7" xfId="0" applyFont="1" applyFill="1" applyBorder="1" applyProtection="1"/>
    <xf numFmtId="43" fontId="8" fillId="3" borderId="10" xfId="0" applyNumberFormat="1" applyFont="1" applyFill="1" applyBorder="1" applyAlignment="1" applyProtection="1">
      <alignment horizontal="right"/>
    </xf>
    <xf numFmtId="41" fontId="7" fillId="3" borderId="18" xfId="0" applyNumberFormat="1" applyFont="1" applyFill="1" applyBorder="1" applyAlignment="1" applyProtection="1">
      <alignment horizontal="right"/>
    </xf>
    <xf numFmtId="41" fontId="7" fillId="3" borderId="15" xfId="0" applyNumberFormat="1" applyFont="1" applyFill="1" applyBorder="1" applyAlignment="1" applyProtection="1">
      <alignment horizontal="right"/>
    </xf>
    <xf numFmtId="41" fontId="7" fillId="0" borderId="3" xfId="1" applyNumberFormat="1" applyFont="1" applyFill="1" applyBorder="1" applyProtection="1"/>
    <xf numFmtId="41" fontId="7" fillId="4" borderId="3" xfId="1" applyNumberFormat="1" applyFont="1" applyFill="1" applyBorder="1" applyProtection="1">
      <protection locked="0"/>
    </xf>
    <xf numFmtId="41" fontId="8" fillId="3" borderId="19" xfId="1" applyNumberFormat="1" applyFont="1" applyFill="1" applyBorder="1" applyProtection="1"/>
    <xf numFmtId="0" fontId="10" fillId="3" borderId="11" xfId="0" applyFont="1" applyFill="1" applyBorder="1" applyProtection="1"/>
    <xf numFmtId="0" fontId="7" fillId="0" borderId="14" xfId="0" applyFont="1" applyFill="1" applyBorder="1" applyAlignment="1" applyProtection="1">
      <alignment horizontal="left"/>
    </xf>
    <xf numFmtId="0" fontId="2" fillId="2" borderId="0" xfId="0" applyFont="1" applyFill="1" applyAlignment="1" applyProtection="1">
      <alignment horizontal="center"/>
    </xf>
    <xf numFmtId="0" fontId="18" fillId="2" borderId="0" xfId="0" applyFont="1" applyFill="1" applyAlignment="1" applyProtection="1">
      <alignment horizontal="center"/>
    </xf>
    <xf numFmtId="0" fontId="13" fillId="0" borderId="0" xfId="0" applyFont="1"/>
    <xf numFmtId="0" fontId="10" fillId="5" borderId="0" xfId="0" applyFont="1" applyFill="1" applyBorder="1" applyProtection="1"/>
    <xf numFmtId="0" fontId="19" fillId="0" borderId="0" xfId="0" applyFont="1"/>
    <xf numFmtId="0" fontId="19" fillId="0" borderId="0" xfId="0" applyFont="1" applyAlignment="1">
      <alignment wrapText="1"/>
    </xf>
    <xf numFmtId="0" fontId="2" fillId="2" borderId="0" xfId="0" applyFont="1" applyFill="1" applyAlignment="1" applyProtection="1">
      <alignment horizontal="left"/>
    </xf>
    <xf numFmtId="0" fontId="7" fillId="0" borderId="11" xfId="0" applyFont="1" applyFill="1" applyBorder="1" applyAlignment="1" applyProtection="1">
      <alignment horizontal="left" wrapText="1"/>
    </xf>
    <xf numFmtId="0" fontId="7" fillId="0" borderId="0" xfId="0" applyFont="1" applyFill="1" applyBorder="1" applyAlignment="1" applyProtection="1">
      <alignment horizontal="left" wrapText="1"/>
    </xf>
    <xf numFmtId="0" fontId="7" fillId="0" borderId="12" xfId="0" applyFont="1" applyFill="1" applyBorder="1" applyAlignment="1" applyProtection="1">
      <alignment horizontal="left" wrapText="1"/>
    </xf>
    <xf numFmtId="0" fontId="3" fillId="0" borderId="8" xfId="0" applyFont="1" applyFill="1" applyBorder="1" applyAlignment="1" applyProtection="1">
      <alignment horizontal="left"/>
    </xf>
    <xf numFmtId="0" fontId="3" fillId="0" borderId="9" xfId="0" applyFont="1" applyFill="1" applyBorder="1" applyAlignment="1" applyProtection="1">
      <alignment horizontal="left"/>
    </xf>
    <xf numFmtId="0" fontId="3" fillId="0" borderId="10" xfId="0" applyFont="1" applyFill="1" applyBorder="1" applyAlignment="1" applyProtection="1">
      <alignment horizontal="left"/>
    </xf>
    <xf numFmtId="0" fontId="7" fillId="3" borderId="16" xfId="0" applyFont="1" applyFill="1" applyBorder="1" applyAlignment="1" applyProtection="1">
      <alignment horizontal="left" vertical="top" wrapText="1"/>
      <protection locked="0"/>
    </xf>
    <xf numFmtId="0" fontId="7" fillId="3" borderId="17" xfId="0" applyFont="1" applyFill="1" applyBorder="1" applyAlignment="1" applyProtection="1">
      <alignment horizontal="left" vertical="top" wrapText="1"/>
      <protection locked="0"/>
    </xf>
    <xf numFmtId="0" fontId="7" fillId="3" borderId="18" xfId="0" applyFont="1" applyFill="1" applyBorder="1" applyAlignment="1" applyProtection="1">
      <alignment horizontal="left" vertical="top" wrapText="1"/>
      <protection locked="0"/>
    </xf>
    <xf numFmtId="0" fontId="11" fillId="3" borderId="16" xfId="0" applyFont="1" applyFill="1" applyBorder="1" applyAlignment="1" applyProtection="1">
      <alignment horizontal="center" vertical="center" wrapText="1"/>
    </xf>
    <xf numFmtId="0" fontId="11" fillId="3" borderId="17"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wrapText="1"/>
    </xf>
    <xf numFmtId="0" fontId="7" fillId="3" borderId="16" xfId="0" applyFont="1" applyFill="1" applyBorder="1" applyAlignment="1" applyProtection="1">
      <alignment horizontal="left" wrapText="1"/>
    </xf>
    <xf numFmtId="0" fontId="7" fillId="3" borderId="17" xfId="0" applyFont="1" applyFill="1" applyBorder="1" applyAlignment="1" applyProtection="1">
      <alignment horizontal="left" wrapText="1"/>
    </xf>
    <xf numFmtId="0" fontId="7" fillId="3" borderId="18" xfId="0" applyFont="1" applyFill="1" applyBorder="1" applyAlignment="1" applyProtection="1">
      <alignment horizontal="left" wrapText="1"/>
    </xf>
    <xf numFmtId="0" fontId="8" fillId="3" borderId="8" xfId="0" applyFont="1" applyFill="1" applyBorder="1" applyAlignment="1" applyProtection="1">
      <alignment horizontal="left" vertical="center" wrapText="1"/>
    </xf>
    <xf numFmtId="0" fontId="8" fillId="3" borderId="9" xfId="0" applyFont="1" applyFill="1" applyBorder="1" applyAlignment="1" applyProtection="1">
      <alignment horizontal="left" vertical="center" wrapText="1"/>
    </xf>
    <xf numFmtId="0" fontId="8" fillId="3" borderId="10" xfId="0" applyFont="1" applyFill="1" applyBorder="1" applyAlignment="1" applyProtection="1">
      <alignment horizontal="left" vertical="center" wrapText="1"/>
    </xf>
    <xf numFmtId="0" fontId="7" fillId="3" borderId="13" xfId="0" applyFont="1" applyFill="1" applyBorder="1" applyAlignment="1" applyProtection="1">
      <alignment horizontal="left" wrapText="1"/>
    </xf>
    <xf numFmtId="0" fontId="7" fillId="3" borderId="14" xfId="0" applyFont="1" applyFill="1" applyBorder="1" applyAlignment="1" applyProtection="1">
      <alignment horizontal="left" wrapText="1"/>
    </xf>
    <xf numFmtId="0" fontId="7" fillId="3" borderId="15" xfId="0" applyFont="1" applyFill="1" applyBorder="1" applyAlignment="1" applyProtection="1">
      <alignment horizontal="left" wrapText="1"/>
    </xf>
    <xf numFmtId="10" fontId="7" fillId="0" borderId="0" xfId="2" applyNumberFormat="1" applyFont="1" applyFill="1" applyBorder="1" applyAlignment="1" applyProtection="1">
      <alignment horizontal="right"/>
    </xf>
    <xf numFmtId="0" fontId="14" fillId="0" borderId="0" xfId="0" applyFont="1" applyAlignment="1">
      <alignment horizontal="left" vertical="center" wrapText="1"/>
    </xf>
    <xf numFmtId="10" fontId="16" fillId="0" borderId="0" xfId="2" applyNumberFormat="1" applyFont="1" applyFill="1" applyBorder="1" applyAlignment="1" applyProtection="1">
      <alignment horizontal="right"/>
    </xf>
    <xf numFmtId="0" fontId="7" fillId="3" borderId="9" xfId="0" applyFont="1" applyFill="1" applyBorder="1" applyAlignment="1" applyProtection="1">
      <alignment horizontal="right"/>
    </xf>
    <xf numFmtId="0" fontId="7" fillId="5" borderId="9" xfId="0" applyFont="1" applyFill="1" applyBorder="1" applyAlignment="1" applyProtection="1">
      <alignment horizontal="right"/>
    </xf>
  </cellXfs>
  <cellStyles count="3">
    <cellStyle name="Komma" xfId="1" builtinId="3"/>
    <cellStyle name="Prozent" xfId="2" builtinId="5"/>
    <cellStyle name="Standard" xfId="0" builtinId="0"/>
  </cellStyles>
  <dxfs count="54">
    <dxf>
      <fill>
        <patternFill>
          <bgColor rgb="FF92D050"/>
        </patternFill>
      </fill>
    </dxf>
    <dxf>
      <fill>
        <patternFill>
          <bgColor rgb="FFFF000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92D050"/>
        </patternFill>
      </fill>
    </dxf>
    <dxf>
      <fill>
        <patternFill>
          <bgColor rgb="FFFF0000"/>
        </patternFill>
      </fill>
    </dxf>
    <dxf>
      <fill>
        <patternFill patternType="none">
          <bgColor auto="1"/>
        </patternFill>
      </fill>
    </dxf>
    <dxf>
      <font>
        <b val="0"/>
        <i val="0"/>
      </font>
      <fill>
        <patternFill>
          <bgColor rgb="FF92D050"/>
        </patternFill>
      </fill>
    </dxf>
    <dxf>
      <font>
        <b val="0"/>
        <i val="0"/>
      </font>
      <fill>
        <patternFill>
          <bgColor rgb="FFFF0000"/>
        </patternFill>
      </fill>
    </dxf>
    <dxf>
      <fill>
        <patternFill patternType="none">
          <bgColor auto="1"/>
        </patternFill>
      </fill>
    </dxf>
    <dxf>
      <font>
        <b val="0"/>
        <i val="0"/>
      </font>
      <fill>
        <patternFill patternType="none">
          <bgColor auto="1"/>
        </patternFill>
      </fill>
    </dxf>
    <dxf>
      <fill>
        <patternFill>
          <bgColor rgb="FF92D050"/>
        </patternFill>
      </fill>
    </dxf>
    <dxf>
      <fill>
        <patternFill>
          <bgColor rgb="FFFF0000"/>
        </patternFill>
      </fill>
    </dxf>
    <dxf>
      <font>
        <b val="0"/>
        <i val="0"/>
        <color auto="1"/>
      </font>
      <fill>
        <patternFill>
          <bgColor rgb="FFFF0000"/>
        </patternFill>
      </fill>
    </dxf>
    <dxf>
      <font>
        <b val="0"/>
        <i val="0"/>
        <color auto="1"/>
      </font>
      <fill>
        <patternFill patternType="solid">
          <bgColor rgb="FF92D050"/>
        </patternFill>
      </fill>
    </dxf>
    <dxf>
      <font>
        <b val="0"/>
        <i val="0"/>
      </font>
      <fill>
        <patternFill patternType="none">
          <bgColor auto="1"/>
        </patternFill>
      </fill>
      <border>
        <left/>
        <right/>
        <top style="thin">
          <color auto="1"/>
        </top>
        <bottom/>
      </border>
    </dxf>
    <dxf>
      <font>
        <b val="0"/>
        <i val="0"/>
        <color auto="1"/>
      </font>
      <fill>
        <patternFill>
          <bgColor rgb="FFFF0000"/>
        </patternFill>
      </fill>
    </dxf>
    <dxf>
      <font>
        <b val="0"/>
        <i val="0"/>
        <color auto="1"/>
      </font>
      <fill>
        <patternFill>
          <bgColor rgb="FF92D050"/>
        </patternFill>
      </fill>
      <border>
        <top style="thin">
          <color auto="1"/>
        </top>
      </border>
    </dxf>
    <dxf>
      <fill>
        <patternFill patternType="none">
          <bgColor auto="1"/>
        </patternFill>
      </fill>
      <border>
        <left/>
        <right/>
        <top style="thin">
          <color auto="1"/>
        </top>
        <bottom/>
      </border>
    </dxf>
    <dxf>
      <font>
        <b/>
        <i val="0"/>
        <color auto="1"/>
      </font>
      <fill>
        <patternFill>
          <bgColor rgb="FFFF0000"/>
        </patternFill>
      </fill>
    </dxf>
    <dxf>
      <font>
        <b/>
        <i val="0"/>
        <color auto="1"/>
      </font>
      <fill>
        <patternFill patternType="solid">
          <bgColor rgb="FF92D050"/>
        </patternFill>
      </fill>
    </dxf>
    <dxf>
      <font>
        <b/>
        <i val="0"/>
        <color auto="1"/>
      </font>
      <fill>
        <patternFill>
          <bgColor rgb="FFFF0000"/>
        </patternFill>
      </fill>
    </dxf>
    <dxf>
      <font>
        <b/>
        <i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patternType="none">
          <bgColor auto="1"/>
        </patternFill>
      </fill>
    </dxf>
    <dxf>
      <font>
        <b/>
        <i val="0"/>
        <color auto="1"/>
      </font>
      <fill>
        <patternFill>
          <bgColor rgb="FFFF0000"/>
        </patternFill>
      </fill>
    </dxf>
    <dxf>
      <font>
        <b/>
        <i val="0"/>
        <color auto="1"/>
      </font>
      <fill>
        <patternFill patternType="solid">
          <bgColor rgb="FF92D050"/>
        </patternFill>
      </fill>
    </dxf>
    <dxf>
      <font>
        <b/>
        <i val="0"/>
      </font>
      <fill>
        <patternFill patternType="none">
          <bgColor auto="1"/>
        </patternFill>
      </fill>
    </dxf>
    <dxf>
      <font>
        <b/>
        <i val="0"/>
        <color auto="1"/>
      </font>
      <fill>
        <patternFill>
          <bgColor rgb="FFFF0000"/>
        </patternFill>
      </fill>
    </dxf>
    <dxf>
      <font>
        <b/>
        <i val="0"/>
        <color auto="1"/>
      </font>
      <fill>
        <patternFill patternType="solid">
          <bgColor rgb="FF92D050"/>
        </patternFill>
      </fill>
    </dxf>
    <dxf>
      <font>
        <b/>
        <i val="0"/>
      </font>
      <fill>
        <patternFill patternType="none">
          <bgColor auto="1"/>
        </patternFill>
      </fill>
    </dxf>
    <dxf>
      <font>
        <b/>
        <i val="0"/>
        <color auto="1"/>
      </font>
      <fill>
        <patternFill>
          <bgColor rgb="FFFF0000"/>
        </patternFill>
      </fill>
    </dxf>
    <dxf>
      <font>
        <b/>
        <i val="0"/>
        <color auto="1"/>
      </font>
      <fill>
        <patternFill patternType="solid">
          <bgColor rgb="FF92D050"/>
        </patternFill>
      </fill>
    </dxf>
    <dxf>
      <font>
        <b/>
        <i val="0"/>
      </font>
      <fill>
        <patternFill patternType="none">
          <bgColor auto="1"/>
        </patternFill>
      </fill>
    </dxf>
    <dxf>
      <font>
        <b/>
        <i val="0"/>
        <color auto="1"/>
      </font>
      <fill>
        <patternFill>
          <bgColor rgb="FFFF0000"/>
        </patternFill>
      </fill>
    </dxf>
    <dxf>
      <font>
        <b/>
        <i val="0"/>
        <color auto="1"/>
      </font>
      <fill>
        <patternFill patternType="solid">
          <bgColor rgb="FF92D050"/>
        </patternFill>
      </fill>
    </dxf>
    <dxf>
      <font>
        <b/>
        <i val="0"/>
      </font>
      <fill>
        <patternFill patternType="none">
          <bgColor auto="1"/>
        </patternFill>
      </fill>
    </dxf>
    <dxf>
      <font>
        <b/>
        <i val="0"/>
        <color auto="1"/>
      </font>
      <fill>
        <patternFill>
          <bgColor rgb="FFFF0000"/>
        </patternFill>
      </fill>
    </dxf>
    <dxf>
      <font>
        <b/>
        <i val="0"/>
        <color auto="1"/>
      </font>
      <fill>
        <patternFill patternType="solid">
          <bgColor rgb="FF92D050"/>
        </patternFill>
      </fill>
    </dxf>
    <dxf>
      <font>
        <b/>
        <i val="0"/>
      </font>
      <fill>
        <patternFill patternType="none">
          <bgColor auto="1"/>
        </patternFill>
      </fill>
    </dxf>
    <dxf>
      <fill>
        <patternFill patternType="none">
          <bgColor auto="1"/>
        </patternFill>
      </fill>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font>
      <numFmt numFmtId="0" formatCode="General"/>
      <fill>
        <patternFill patternType="none">
          <bgColor auto="1"/>
        </patternFill>
      </fill>
    </dxf>
    <dxf>
      <font>
        <b/>
        <i val="0"/>
        <condense val="0"/>
        <extend val="0"/>
        <color indexed="11"/>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9527</xdr:rowOff>
    </xdr:from>
    <xdr:to>
      <xdr:col>7</xdr:col>
      <xdr:colOff>0</xdr:colOff>
      <xdr:row>36</xdr:row>
      <xdr:rowOff>171450</xdr:rowOff>
    </xdr:to>
    <xdr:sp macro="" textlink="">
      <xdr:nvSpPr>
        <xdr:cNvPr id="2" name="Textfeld 1"/>
        <xdr:cNvSpPr txBox="1"/>
      </xdr:nvSpPr>
      <xdr:spPr>
        <a:xfrm>
          <a:off x="0" y="428627"/>
          <a:ext cx="5334000" cy="66389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spcAft>
              <a:spcPts val="600"/>
            </a:spcAft>
          </a:pPr>
          <a:r>
            <a:rPr lang="de-CH" sz="900" b="1">
              <a:effectLst/>
              <a:latin typeface="Arial" panose="020B0604020202020204" pitchFamily="34" charset="0"/>
              <a:ea typeface="Calibri"/>
              <a:cs typeface="Arial" panose="020B0604020202020204" pitchFamily="34" charset="0"/>
            </a:rPr>
            <a:t>Eingaben</a:t>
          </a:r>
          <a:endParaRPr lang="de-CH" sz="900">
            <a:effectLst/>
            <a:latin typeface="Arial" panose="020B0604020202020204" pitchFamily="34" charset="0"/>
            <a:ea typeface="Calibri"/>
            <a:cs typeface="Arial" panose="020B0604020202020204" pitchFamily="34" charset="0"/>
          </a:endParaRPr>
        </a:p>
        <a:p>
          <a:pPr>
            <a:lnSpc>
              <a:spcPts val="1400"/>
            </a:lnSpc>
            <a:spcAft>
              <a:spcPts val="600"/>
            </a:spcAft>
          </a:pPr>
          <a:r>
            <a:rPr lang="de-CH" sz="900">
              <a:effectLst/>
              <a:latin typeface="Arial" panose="020B0604020202020204" pitchFamily="34" charset="0"/>
              <a:ea typeface="Calibri"/>
              <a:cs typeface="Arial" panose="020B0604020202020204" pitchFamily="34" charset="0"/>
            </a:rPr>
            <a:t>Eingaben werden in den Tabellenblättern „Eingaben“ und „Selbstfinanzierungsgrad“ gemacht. Die gelben Felder können bearbeitet werden. Bei den Tabellenblättern aller Finanzkennzahlen können im entsprechend bezeichneten Textfeld Kommentare ergänzt werden.</a:t>
          </a:r>
        </a:p>
        <a:p>
          <a:pPr marL="0" marR="0" lvl="0" indent="0" defTabSz="914400" eaLnBrk="1" fontAlgn="auto" latinLnBrk="0" hangingPunct="1">
            <a:lnSpc>
              <a:spcPts val="1400"/>
            </a:lnSpc>
            <a:spcBef>
              <a:spcPts val="0"/>
            </a:spcBef>
            <a:spcAft>
              <a:spcPts val="600"/>
            </a:spcAft>
            <a:buClrTx/>
            <a:buSzTx/>
            <a:buFontTx/>
            <a:buNone/>
            <a:tabLst/>
            <a:defRPr/>
          </a:pPr>
          <a:r>
            <a:rPr kumimoji="0" lang="de-CH" sz="900" b="1" i="0" u="none" strike="noStrike" kern="0" cap="none" spc="0" normalizeH="0" baseline="0" noProof="0">
              <a:ln>
                <a:noFill/>
              </a:ln>
              <a:solidFill>
                <a:prstClr val="black"/>
              </a:solidFill>
              <a:effectLst/>
              <a:uLnTx/>
              <a:uFillTx/>
              <a:latin typeface="Arial" panose="020B0604020202020204" pitchFamily="34" charset="0"/>
              <a:ea typeface="Calibri"/>
              <a:cs typeface="Arial" panose="020B0604020202020204" pitchFamily="34" charset="0"/>
            </a:rPr>
            <a:t>Berechnung der Finanzkennzahlen</a:t>
          </a:r>
          <a:endParaRPr kumimoji="0" lang="de-CH" sz="900" b="0" i="0" u="none" strike="noStrike" kern="0" cap="none" spc="0" normalizeH="0" baseline="0" noProof="0">
            <a:ln>
              <a:noFill/>
            </a:ln>
            <a:solidFill>
              <a:prstClr val="black"/>
            </a:solidFill>
            <a:effectLst/>
            <a:uLnTx/>
            <a:uFillTx/>
            <a:latin typeface="Arial" panose="020B0604020202020204" pitchFamily="34" charset="0"/>
            <a:ea typeface="Calibri"/>
            <a:cs typeface="Arial" panose="020B0604020202020204" pitchFamily="34" charset="0"/>
          </a:endParaRPr>
        </a:p>
        <a:p>
          <a:pPr marL="0" marR="0" lvl="0" indent="0" defTabSz="914400" eaLnBrk="1" fontAlgn="auto" latinLnBrk="0" hangingPunct="1">
            <a:lnSpc>
              <a:spcPts val="1400"/>
            </a:lnSpc>
            <a:spcBef>
              <a:spcPts val="0"/>
            </a:spcBef>
            <a:spcAft>
              <a:spcPts val="600"/>
            </a:spcAft>
            <a:buClrTx/>
            <a:buSzTx/>
            <a:buFontTx/>
            <a:buNone/>
            <a:tabLst/>
            <a:defRPr/>
          </a:pPr>
          <a:r>
            <a:rPr kumimoji="0" lang="de-CH" sz="900" b="0" i="0" u="none" strike="noStrike" kern="0" cap="none" spc="0" normalizeH="0" baseline="0" noProof="0">
              <a:ln>
                <a:noFill/>
              </a:ln>
              <a:solidFill>
                <a:prstClr val="black"/>
              </a:solidFill>
              <a:effectLst/>
              <a:uLnTx/>
              <a:uFillTx/>
              <a:latin typeface="Arial" panose="020B0604020202020204" pitchFamily="34" charset="0"/>
              <a:ea typeface="Calibri"/>
              <a:cs typeface="Arial" panose="020B0604020202020204" pitchFamily="34" charset="0"/>
            </a:rPr>
            <a:t>Das Excel-Tool berechnet die Finanzkennzahlen automatisch. Das Tabellenblatt „Zusammenfassung“ gibt einen Überblick der Ergebnisse und listet Definition und Bedeutung der einzelnen Finanzkennzahlen auf. </a:t>
          </a:r>
          <a:endParaRPr lang="de-CH" sz="900">
            <a:effectLst/>
            <a:latin typeface="Arial" panose="020B0604020202020204" pitchFamily="34" charset="0"/>
            <a:ea typeface="Calibri"/>
            <a:cs typeface="Arial" panose="020B0604020202020204" pitchFamily="34" charset="0"/>
          </a:endParaRPr>
        </a:p>
        <a:p>
          <a:pPr>
            <a:lnSpc>
              <a:spcPts val="1400"/>
            </a:lnSpc>
            <a:spcAft>
              <a:spcPts val="600"/>
            </a:spcAft>
          </a:pPr>
          <a:r>
            <a:rPr lang="de-CH" sz="900" b="1">
              <a:effectLst/>
              <a:latin typeface="Arial" panose="020B0604020202020204" pitchFamily="34" charset="0"/>
              <a:ea typeface="Calibri"/>
              <a:cs typeface="Arial" panose="020B0604020202020204" pitchFamily="34" charset="0"/>
            </a:rPr>
            <a:t>Datenquellen</a:t>
          </a:r>
          <a:endParaRPr lang="de-CH" sz="900">
            <a:effectLst/>
            <a:latin typeface="Arial" panose="020B0604020202020204" pitchFamily="34" charset="0"/>
            <a:ea typeface="Calibri"/>
            <a:cs typeface="Arial" panose="020B0604020202020204" pitchFamily="34" charset="0"/>
          </a:endParaRPr>
        </a:p>
        <a:p>
          <a:pPr>
            <a:lnSpc>
              <a:spcPts val="1400"/>
            </a:lnSpc>
            <a:spcAft>
              <a:spcPts val="600"/>
            </a:spcAft>
          </a:pPr>
          <a:r>
            <a:rPr lang="de-CH" sz="900">
              <a:effectLst/>
              <a:latin typeface="Arial" panose="020B0604020202020204" pitchFamily="34" charset="0"/>
              <a:ea typeface="Calibri"/>
              <a:cs typeface="Arial" panose="020B0604020202020204" pitchFamily="34" charset="0"/>
            </a:rPr>
            <a:t>Finanzdaten: </a:t>
          </a:r>
          <a:br>
            <a:rPr lang="de-CH" sz="900">
              <a:effectLst/>
              <a:latin typeface="Arial" panose="020B0604020202020204" pitchFamily="34" charset="0"/>
              <a:ea typeface="Calibri"/>
              <a:cs typeface="Arial" panose="020B0604020202020204" pitchFamily="34" charset="0"/>
            </a:rPr>
          </a:br>
          <a:r>
            <a:rPr lang="de-CH" sz="900">
              <a:effectLst/>
              <a:latin typeface="Arial" panose="020B0604020202020204" pitchFamily="34" charset="0"/>
              <a:ea typeface="Calibri"/>
              <a:cs typeface="Arial" panose="020B0604020202020204" pitchFamily="34" charset="0"/>
            </a:rPr>
            <a:t>Es sind die Daten aus der Jahresrechnung</a:t>
          </a:r>
          <a:r>
            <a:rPr lang="de-CH" sz="900" baseline="0">
              <a:effectLst/>
              <a:latin typeface="Arial" panose="020B0604020202020204" pitchFamily="34" charset="0"/>
              <a:ea typeface="Calibri"/>
              <a:cs typeface="Arial" panose="020B0604020202020204" pitchFamily="34" charset="0"/>
            </a:rPr>
            <a:t> bzw. des Budges </a:t>
          </a:r>
          <a:r>
            <a:rPr lang="de-CH" sz="900">
              <a:effectLst/>
              <a:latin typeface="Arial" panose="020B0604020202020204" pitchFamily="34" charset="0"/>
              <a:ea typeface="Calibri"/>
              <a:cs typeface="Arial" panose="020B0604020202020204" pitchFamily="34" charset="0"/>
            </a:rPr>
            <a:t>nach Abschluss zu verwenden.</a:t>
          </a:r>
        </a:p>
        <a:p>
          <a:pPr>
            <a:lnSpc>
              <a:spcPts val="1400"/>
            </a:lnSpc>
            <a:spcAft>
              <a:spcPts val="600"/>
            </a:spcAft>
          </a:pPr>
          <a:r>
            <a:rPr lang="de-CH" sz="900">
              <a:effectLst/>
              <a:latin typeface="Arial" panose="020B0604020202020204" pitchFamily="34" charset="0"/>
              <a:ea typeface="Calibri"/>
              <a:cs typeface="Arial" panose="020B0604020202020204" pitchFamily="34" charset="0"/>
            </a:rPr>
            <a:t>Ständige Wohnbevölkerung:</a:t>
          </a:r>
          <a:br>
            <a:rPr lang="de-CH" sz="900">
              <a:effectLst/>
              <a:latin typeface="Arial" panose="020B0604020202020204" pitchFamily="34" charset="0"/>
              <a:ea typeface="Calibri"/>
              <a:cs typeface="Arial" panose="020B0604020202020204" pitchFamily="34" charset="0"/>
            </a:rPr>
          </a:br>
          <a:r>
            <a:rPr lang="de-CH" sz="900">
              <a:effectLst/>
              <a:latin typeface="Arial" panose="020B0604020202020204" pitchFamily="34" charset="0"/>
              <a:ea typeface="Calibri"/>
              <a:cs typeface="Arial" panose="020B0604020202020204" pitchFamily="34" charset="0"/>
            </a:rPr>
            <a:t>Die Bevölkerungszahl ist naturgemäss erst im Nachhinein bekannt. Der offizielle Wert bezieht sich auf den Stand am 31.12. und wird jeweils im darauffolgenden Sommer publiziert.</a:t>
          </a:r>
        </a:p>
        <a:p>
          <a:pPr marL="342900" lvl="0" indent="-342900">
            <a:lnSpc>
              <a:spcPts val="1400"/>
            </a:lnSpc>
            <a:spcAft>
              <a:spcPts val="600"/>
            </a:spcAft>
            <a:buFont typeface="Wingdings"/>
            <a:buChar char=""/>
          </a:pPr>
          <a:r>
            <a:rPr lang="de-CH" sz="900">
              <a:effectLst/>
              <a:latin typeface="Arial" panose="020B0604020202020204" pitchFamily="34" charset="0"/>
              <a:ea typeface="Calibri"/>
              <a:cs typeface="Arial" panose="020B0604020202020204" pitchFamily="34" charset="0"/>
            </a:rPr>
            <a:t>Für die rückblickende Betrachtung soll diese offizielle Bevölkerungszahl verwendet werden, wie sie von LUSTAT Statistik Luzern oder auch vom Bundesamt für Statistik publiziert wird.</a:t>
          </a:r>
        </a:p>
        <a:p>
          <a:pPr marL="342900" lvl="0" indent="-342900">
            <a:lnSpc>
              <a:spcPts val="1400"/>
            </a:lnSpc>
            <a:spcAft>
              <a:spcPts val="600"/>
            </a:spcAft>
            <a:buFont typeface="Wingdings"/>
            <a:buChar char=""/>
          </a:pPr>
          <a:r>
            <a:rPr lang="de-CH" sz="900">
              <a:effectLst/>
              <a:latin typeface="Arial" panose="020B0604020202020204" pitchFamily="34" charset="0"/>
              <a:ea typeface="Calibri"/>
              <a:cs typeface="Arial" panose="020B0604020202020204" pitchFamily="34" charset="0"/>
            </a:rPr>
            <a:t>Beim Rechnungsabschluss stehen erst provisorische Werte zur Verfügung. Die Gemeinden können diesen provisorischen Wert selbst aus dem Einwohnerregister ermitteln oder ab ca. Februar bei LUSTAT Statistik Luzern erfragen.</a:t>
          </a:r>
        </a:p>
        <a:p>
          <a:pPr>
            <a:lnSpc>
              <a:spcPts val="1400"/>
            </a:lnSpc>
            <a:spcAft>
              <a:spcPts val="600"/>
            </a:spcAft>
          </a:pPr>
          <a:r>
            <a:rPr lang="de-CH" sz="900" b="1">
              <a:effectLst/>
              <a:latin typeface="Arial" panose="020B0604020202020204" pitchFamily="34" charset="0"/>
              <a:ea typeface="Calibri"/>
              <a:cs typeface="Arial" panose="020B0604020202020204" pitchFamily="34" charset="0"/>
            </a:rPr>
            <a:t>Kontakt</a:t>
          </a:r>
          <a:endParaRPr lang="de-CH" sz="900">
            <a:effectLst/>
            <a:latin typeface="Arial" panose="020B0604020202020204" pitchFamily="34" charset="0"/>
            <a:ea typeface="Calibri"/>
            <a:cs typeface="Arial" panose="020B0604020202020204" pitchFamily="34" charset="0"/>
          </a:endParaRPr>
        </a:p>
        <a:p>
          <a:pPr>
            <a:lnSpc>
              <a:spcPts val="1400"/>
            </a:lnSpc>
            <a:spcAft>
              <a:spcPts val="600"/>
            </a:spcAft>
          </a:pPr>
          <a:r>
            <a:rPr lang="de-CH" sz="900">
              <a:effectLst/>
              <a:latin typeface="Arial" panose="020B0604020202020204" pitchFamily="34" charset="0"/>
              <a:ea typeface="Calibri"/>
              <a:cs typeface="Arial" panose="020B0604020202020204" pitchFamily="34" charset="0"/>
            </a:rPr>
            <a:t>Weitere</a:t>
          </a:r>
          <a:r>
            <a:rPr lang="de-CH" sz="900" baseline="0">
              <a:effectLst/>
              <a:latin typeface="Arial" panose="020B0604020202020204" pitchFamily="34" charset="0"/>
              <a:ea typeface="Calibri"/>
              <a:cs typeface="Arial" panose="020B0604020202020204" pitchFamily="34" charset="0"/>
            </a:rPr>
            <a:t> Informationen und Erklärungen zu den Finanzkennzahlen sind im "Handbuch Finanzhaushalt der Gemeinden", Kapitel 2.1.2, zu finden. </a:t>
          </a:r>
          <a:r>
            <a:rPr lang="de-CH" sz="900">
              <a:effectLst/>
              <a:latin typeface="Arial" panose="020B0604020202020204" pitchFamily="34" charset="0"/>
              <a:ea typeface="Calibri"/>
              <a:cs typeface="Arial" panose="020B0604020202020204" pitchFamily="34" charset="0"/>
            </a:rPr>
            <a:t>Fragen zum Excel-Tool Finanzkennzahlen sind an das Finanzdepartement des Kantons Luzern, Finanzaufsicht Gemeinden zu richten:</a:t>
          </a:r>
          <a:br>
            <a:rPr lang="de-CH" sz="900">
              <a:effectLst/>
              <a:latin typeface="Arial" panose="020B0604020202020204" pitchFamily="34" charset="0"/>
              <a:ea typeface="Calibri"/>
              <a:cs typeface="Arial" panose="020B0604020202020204" pitchFamily="34" charset="0"/>
            </a:rPr>
          </a:br>
          <a:r>
            <a:rPr lang="de-CH" sz="900" i="1">
              <a:effectLst/>
              <a:latin typeface="Arial" panose="020B0604020202020204" pitchFamily="34" charset="0"/>
              <a:ea typeface="Calibri"/>
              <a:cs typeface="Arial" panose="020B0604020202020204" pitchFamily="34" charset="0"/>
            </a:rPr>
            <a:t>Finanzaufsicht Gemeinden,</a:t>
          </a:r>
          <a:r>
            <a:rPr lang="de-CH" sz="900" i="1" baseline="0">
              <a:effectLst/>
              <a:latin typeface="Arial" panose="020B0604020202020204" pitchFamily="34" charset="0"/>
              <a:ea typeface="Calibri"/>
              <a:cs typeface="Arial" panose="020B0604020202020204" pitchFamily="34" charset="0"/>
            </a:rPr>
            <a:t> </a:t>
          </a:r>
          <a:r>
            <a:rPr lang="de-CH" sz="900" i="1">
              <a:effectLst/>
              <a:latin typeface="Arial" panose="020B0604020202020204" pitchFamily="34" charset="0"/>
              <a:ea typeface="Calibri"/>
              <a:cs typeface="Arial" panose="020B0604020202020204" pitchFamily="34" charset="0"/>
            </a:rPr>
            <a:t>Bahnhofstrasse 19,</a:t>
          </a:r>
          <a:r>
            <a:rPr lang="de-CH" sz="900" i="1" baseline="0">
              <a:effectLst/>
              <a:latin typeface="Arial" panose="020B0604020202020204" pitchFamily="34" charset="0"/>
              <a:ea typeface="Calibri"/>
              <a:cs typeface="Arial" panose="020B0604020202020204" pitchFamily="34" charset="0"/>
            </a:rPr>
            <a:t> </a:t>
          </a:r>
          <a:r>
            <a:rPr lang="de-CH" sz="900" i="1">
              <a:effectLst/>
              <a:latin typeface="Arial" panose="020B0604020202020204" pitchFamily="34" charset="0"/>
              <a:ea typeface="Calibri"/>
              <a:cs typeface="Arial" panose="020B0604020202020204" pitchFamily="34" charset="0"/>
            </a:rPr>
            <a:t>6002 Luzern.</a:t>
          </a:r>
          <a:r>
            <a:rPr lang="de-CH" sz="900" i="1" baseline="0">
              <a:effectLst/>
              <a:latin typeface="Arial" panose="020B0604020202020204" pitchFamily="34" charset="0"/>
              <a:ea typeface="Calibri"/>
              <a:cs typeface="Arial" panose="020B0604020202020204" pitchFamily="34" charset="0"/>
            </a:rPr>
            <a:t> Tel: 041 228 55 47, finanzaufsicht@lu.ch</a:t>
          </a:r>
          <a:endParaRPr lang="de-CH" sz="900" i="1">
            <a:solidFill>
              <a:srgbClr val="FF0000"/>
            </a:solidFill>
            <a:effectLst/>
            <a:latin typeface="Arial" panose="020B0604020202020204" pitchFamily="34" charset="0"/>
            <a:ea typeface="Calibri"/>
            <a:cs typeface="Arial" panose="020B0604020202020204" pitchFamily="34" charset="0"/>
          </a:endParaRPr>
        </a:p>
        <a:p>
          <a:pPr>
            <a:lnSpc>
              <a:spcPts val="1400"/>
            </a:lnSpc>
            <a:spcAft>
              <a:spcPts val="600"/>
            </a:spcAft>
          </a:pPr>
          <a:r>
            <a:rPr lang="de-CH" sz="900" b="1">
              <a:effectLst/>
              <a:latin typeface="Arial" panose="020B0604020202020204" pitchFamily="34" charset="0"/>
              <a:ea typeface="Calibri"/>
              <a:cs typeface="Arial" panose="020B0604020202020204" pitchFamily="34" charset="0"/>
            </a:rPr>
            <a:t>Impressum</a:t>
          </a:r>
          <a:endParaRPr lang="de-CH" sz="900">
            <a:effectLst/>
            <a:latin typeface="Arial" panose="020B0604020202020204" pitchFamily="34" charset="0"/>
            <a:ea typeface="Calibri"/>
            <a:cs typeface="Arial" panose="020B0604020202020204" pitchFamily="34" charset="0"/>
          </a:endParaRPr>
        </a:p>
        <a:p>
          <a:pPr>
            <a:lnSpc>
              <a:spcPts val="1400"/>
            </a:lnSpc>
            <a:spcAft>
              <a:spcPts val="600"/>
            </a:spcAft>
          </a:pPr>
          <a:r>
            <a:rPr lang="de-CH" sz="900">
              <a:effectLst/>
              <a:latin typeface="Arial" panose="020B0604020202020204" pitchFamily="34" charset="0"/>
              <a:ea typeface="Calibri"/>
              <a:cs typeface="Arial" panose="020B0604020202020204" pitchFamily="34" charset="0"/>
            </a:rPr>
            <a:t>Das Excel-Tool Finanzkennzahlen wurde im Auftrag des Finanzdepartements des Kantons Luzern, Finanzaufsicht Gemeinden, von LUSTAT Statistik Luzern erstellt. Das Tool steht allen Gemeinden zur freien Verfügung. Die Datei wird von der Finanzaufsicht Gemeinden betreut.</a:t>
          </a:r>
        </a:p>
        <a:p>
          <a:endParaRPr lang="de-CH" sz="8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B10"/>
  <sheetViews>
    <sheetView tabSelected="1" zoomScaleNormal="100" workbookViewId="0">
      <selection activeCell="B12" sqref="B12"/>
    </sheetView>
  </sheetViews>
  <sheetFormatPr baseColWidth="10" defaultColWidth="11.453125" defaultRowHeight="14" x14ac:dyDescent="0.3"/>
  <cols>
    <col min="1" max="1" width="11.453125" style="109"/>
    <col min="2" max="2" width="57.1796875" style="109" customWidth="1"/>
    <col min="3" max="16384" width="11.453125" style="109"/>
  </cols>
  <sheetData>
    <row r="8" spans="2:2" ht="22.5" customHeight="1" x14ac:dyDescent="0.4">
      <c r="B8" s="107" t="s">
        <v>156</v>
      </c>
    </row>
    <row r="9" spans="2:2" ht="22.5" customHeight="1" x14ac:dyDescent="0.4">
      <c r="B9" s="107" t="str">
        <f>CONCATENATE("der Gemeinde ",Eingaben!C3)</f>
        <v xml:space="preserve">der Gemeinde </v>
      </c>
    </row>
    <row r="10" spans="2:2" ht="22.5" customHeight="1" x14ac:dyDescent="0.35">
      <c r="B10" s="108" t="str">
        <f>CONCATENATE("Rechnungsjahr ",Eingaben!G3)</f>
        <v xml:space="preserve">Rechnungsjahr </v>
      </c>
    </row>
  </sheetData>
  <sheetProtection sheet="1" objects="1" scenarios="1"/>
  <pageMargins left="0.70866141732283472" right="0.70866141732283472" top="0.78740157480314965" bottom="0.78740157480314965" header="0.31496062992125984" footer="0.31496062992125984"/>
  <pageSetup paperSize="9" fitToWidth="0" fitToHeight="0" orientation="portrait" r:id="rId1"/>
  <headerFooter>
    <oddHeader>&amp;L&amp;"Arial,Standard"Finanzdepartement Kanton Luzern&amp;R&amp;"Arial,Standard"Handbuch Finanzhaushalt der Gemeinden
&amp;"Arial,Fett"Finanzkennzahlen - Vorlage</oddHeader>
    <oddFooter>&amp;L&amp;"Arial,Standard"&amp;8Stand: 11.04.2023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election activeCell="B12" sqref="B12"/>
    </sheetView>
  </sheetViews>
  <sheetFormatPr baseColWidth="10" defaultColWidth="11.453125" defaultRowHeight="11.5" x14ac:dyDescent="0.25"/>
  <cols>
    <col min="1" max="1" width="5.81640625" style="45" customWidth="1"/>
    <col min="2" max="2" width="8.81640625" style="45" customWidth="1"/>
    <col min="3" max="3" width="33" style="45" customWidth="1"/>
    <col min="4" max="4" width="11.81640625" style="45" customWidth="1"/>
    <col min="5" max="5" width="5.54296875" style="45" customWidth="1"/>
    <col min="6" max="6" width="14.81640625" style="45" customWidth="1"/>
    <col min="7" max="16384" width="11.453125" style="45"/>
  </cols>
  <sheetData>
    <row r="1" spans="1:8" ht="18" x14ac:dyDescent="0.4">
      <c r="A1" s="113" t="s">
        <v>64</v>
      </c>
      <c r="B1" s="113"/>
      <c r="C1" s="113"/>
      <c r="D1" s="113"/>
      <c r="E1" s="113"/>
      <c r="F1" s="113"/>
    </row>
    <row r="3" spans="1:8" ht="14.5" x14ac:dyDescent="0.35">
      <c r="A3" s="6" t="s">
        <v>1</v>
      </c>
      <c r="B3" s="7"/>
      <c r="C3" s="44" t="str">
        <f>IF(Eingaben!C3&lt;&gt;"",Eingaben!C3,"")</f>
        <v/>
      </c>
      <c r="D3" s="4"/>
      <c r="E3" s="6" t="s">
        <v>2</v>
      </c>
      <c r="F3" s="19" t="str">
        <f>IF(Eingaben!G3&lt;&gt;"",Eingaben!G3,"")</f>
        <v/>
      </c>
    </row>
    <row r="5" spans="1:8" ht="12.75" customHeight="1" x14ac:dyDescent="0.25">
      <c r="A5" s="123" t="s">
        <v>46</v>
      </c>
      <c r="B5" s="124"/>
      <c r="C5" s="124"/>
      <c r="D5" s="124"/>
      <c r="E5" s="124"/>
      <c r="F5" s="125"/>
    </row>
    <row r="6" spans="1:8" ht="12" customHeight="1" x14ac:dyDescent="0.25"/>
    <row r="7" spans="1:8" x14ac:dyDescent="0.25">
      <c r="A7" s="126" t="s">
        <v>165</v>
      </c>
      <c r="B7" s="127"/>
      <c r="C7" s="127"/>
      <c r="D7" s="127"/>
      <c r="E7" s="127"/>
      <c r="F7" s="128"/>
    </row>
    <row r="8" spans="1:8" x14ac:dyDescent="0.25">
      <c r="A8" s="21"/>
      <c r="B8" s="21"/>
      <c r="C8" s="21"/>
      <c r="D8" s="21"/>
      <c r="E8" s="50"/>
      <c r="F8" s="51"/>
    </row>
    <row r="9" spans="1:8" ht="12" customHeight="1" x14ac:dyDescent="0.25">
      <c r="A9" s="129" t="s">
        <v>135</v>
      </c>
      <c r="B9" s="130"/>
      <c r="C9" s="130"/>
      <c r="D9" s="130"/>
      <c r="E9" s="130"/>
      <c r="F9" s="131"/>
    </row>
    <row r="10" spans="1:8" x14ac:dyDescent="0.25">
      <c r="A10" s="132" t="s">
        <v>164</v>
      </c>
      <c r="B10" s="133"/>
      <c r="C10" s="133"/>
      <c r="D10" s="133"/>
      <c r="E10" s="133"/>
      <c r="F10" s="134"/>
      <c r="H10" s="111"/>
    </row>
    <row r="13" spans="1:8" x14ac:dyDescent="0.25">
      <c r="A13" s="49" t="s">
        <v>49</v>
      </c>
      <c r="B13" s="21"/>
      <c r="C13" s="21"/>
      <c r="D13" s="21"/>
      <c r="E13" s="21"/>
      <c r="F13" s="21"/>
    </row>
    <row r="14" spans="1:8" x14ac:dyDescent="0.25">
      <c r="A14" s="21">
        <f>Eingaben!E9</f>
        <v>20</v>
      </c>
      <c r="B14" s="21" t="str">
        <f>Eingaben!F9</f>
        <v>Fremdkapital</v>
      </c>
      <c r="C14" s="21"/>
      <c r="D14" s="21"/>
      <c r="E14" s="50" t="s">
        <v>62</v>
      </c>
      <c r="F14" s="51">
        <f>Eingaben!G9</f>
        <v>0</v>
      </c>
    </row>
    <row r="15" spans="1:8" x14ac:dyDescent="0.25">
      <c r="A15" s="21">
        <f>Eingaben!E14</f>
        <v>2068</v>
      </c>
      <c r="B15" s="21" t="str">
        <f>Eingaben!F14</f>
        <v>Überschuss Anschlussgebühren</v>
      </c>
      <c r="C15" s="21"/>
      <c r="D15" s="21"/>
      <c r="E15" s="50" t="s">
        <v>63</v>
      </c>
      <c r="F15" s="51">
        <f>Eingaben!G14</f>
        <v>0</v>
      </c>
    </row>
    <row r="16" spans="1:8" x14ac:dyDescent="0.25">
      <c r="A16" s="21">
        <f>Eingaben!A9</f>
        <v>10</v>
      </c>
      <c r="B16" s="21" t="str">
        <f>Eingaben!B9</f>
        <v>Finanzvermögen</v>
      </c>
      <c r="C16" s="21"/>
      <c r="D16" s="21"/>
      <c r="E16" s="50" t="s">
        <v>63</v>
      </c>
      <c r="F16" s="51">
        <f>Eingaben!C9</f>
        <v>0</v>
      </c>
    </row>
    <row r="17" spans="1:6" x14ac:dyDescent="0.25">
      <c r="A17" s="21"/>
      <c r="B17" s="52" t="s">
        <v>87</v>
      </c>
      <c r="C17" s="57"/>
      <c r="D17" s="57"/>
      <c r="E17" s="58"/>
      <c r="F17" s="54">
        <f>F14-F15-F16</f>
        <v>0</v>
      </c>
    </row>
    <row r="18" spans="1:6" x14ac:dyDescent="0.25">
      <c r="A18" s="21"/>
      <c r="B18" s="21"/>
      <c r="C18" s="21"/>
      <c r="D18" s="21"/>
    </row>
    <row r="19" spans="1:6" x14ac:dyDescent="0.25">
      <c r="A19" s="21"/>
      <c r="B19" s="55" t="s">
        <v>65</v>
      </c>
      <c r="C19" s="56"/>
      <c r="D19" s="56"/>
      <c r="E19" s="56"/>
      <c r="F19" s="54">
        <f>Eingaben!C4</f>
        <v>0</v>
      </c>
    </row>
    <row r="20" spans="1:6" x14ac:dyDescent="0.25">
      <c r="A20" s="21"/>
      <c r="B20" s="52" t="s">
        <v>64</v>
      </c>
      <c r="C20" s="53"/>
      <c r="D20" s="53"/>
      <c r="E20" s="53"/>
      <c r="F20" s="66" t="str">
        <f>IF(AND(F19&gt;0,F14&gt;0,F16&gt;0),F17/F19,"Fehlende Werte")</f>
        <v>Fehlende Werte</v>
      </c>
    </row>
    <row r="21" spans="1:6" x14ac:dyDescent="0.25">
      <c r="E21" s="138" t="str">
        <f>IF(F20&gt;2500,IF(F20="Fehlende Werte","","Grenzwert nicht eingehalten"), "Grenzwert eingehalten")</f>
        <v/>
      </c>
      <c r="F21" s="138"/>
    </row>
    <row r="23" spans="1:6" ht="82.5" customHeight="1" x14ac:dyDescent="0.25">
      <c r="A23" s="120" t="s">
        <v>53</v>
      </c>
      <c r="B23" s="121"/>
      <c r="C23" s="121"/>
      <c r="D23" s="121"/>
      <c r="E23" s="121"/>
      <c r="F23" s="122"/>
    </row>
  </sheetData>
  <sheetProtection sheet="1" objects="1" scenarios="1"/>
  <mergeCells count="7">
    <mergeCell ref="A23:F23"/>
    <mergeCell ref="A1:F1"/>
    <mergeCell ref="A5:F5"/>
    <mergeCell ref="A7:F7"/>
    <mergeCell ref="A9:F9"/>
    <mergeCell ref="A10:F10"/>
    <mergeCell ref="E21:F21"/>
  </mergeCells>
  <conditionalFormatting sqref="E21:F21">
    <cfRule type="expression" dxfId="8" priority="1">
      <formula>$F$20="Fehlende Werte"</formula>
    </cfRule>
  </conditionalFormatting>
  <conditionalFormatting sqref="E21:F21">
    <cfRule type="expression" dxfId="7" priority="2">
      <formula>$F$20&lt;=2500</formula>
    </cfRule>
    <cfRule type="expression" dxfId="6" priority="3">
      <formula>$F$20&gt;2500</formula>
    </cfRule>
  </conditionalFormatting>
  <pageMargins left="0.70866141732283472" right="0.70866141732283472" top="0.78740157480314965" bottom="0.78740157480314965" header="0.31496062992125984" footer="0.31496062992125984"/>
  <pageSetup paperSize="9" fitToHeight="0" orientation="portrait" r:id="rId1"/>
  <headerFooter>
    <oddHeader>&amp;L&amp;"Arial,Standard"Finanzdepartement Kanton Luzern&amp;R&amp;"Arial,Standard"Handbuch Finanzhaushalt der Gemeinden
&amp;"Arial,Fett"Finanzkennzahlen - Vorlage</oddHeader>
    <oddFooter>&amp;L&amp;"Arial,Standard"&amp;8Stand: 11.04.2023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B12" sqref="B12"/>
    </sheetView>
  </sheetViews>
  <sheetFormatPr baseColWidth="10" defaultColWidth="11.453125" defaultRowHeight="11.5" x14ac:dyDescent="0.25"/>
  <cols>
    <col min="1" max="1" width="5.81640625" style="45" customWidth="1"/>
    <col min="2" max="2" width="8.81640625" style="45" customWidth="1"/>
    <col min="3" max="3" width="33" style="45" customWidth="1"/>
    <col min="4" max="4" width="11.81640625" style="45" customWidth="1"/>
    <col min="5" max="5" width="5.54296875" style="45" customWidth="1"/>
    <col min="6" max="6" width="14.81640625" style="45" customWidth="1"/>
    <col min="7" max="16384" width="11.453125" style="45"/>
  </cols>
  <sheetData>
    <row r="1" spans="1:6" ht="18" x14ac:dyDescent="0.4">
      <c r="A1" s="113" t="s">
        <v>89</v>
      </c>
      <c r="B1" s="113"/>
      <c r="C1" s="113"/>
      <c r="D1" s="113"/>
      <c r="E1" s="113"/>
      <c r="F1" s="113"/>
    </row>
    <row r="3" spans="1:6" ht="14.5" x14ac:dyDescent="0.35">
      <c r="A3" s="6" t="s">
        <v>1</v>
      </c>
      <c r="B3" s="7"/>
      <c r="C3" s="44" t="str">
        <f>IF(Eingaben!C3&lt;&gt;"",Eingaben!C3,"")</f>
        <v/>
      </c>
      <c r="D3" s="4"/>
      <c r="E3" s="6" t="s">
        <v>2</v>
      </c>
      <c r="F3" s="19" t="str">
        <f>IF(Eingaben!G3&lt;&gt;"",Eingaben!G3,"")</f>
        <v/>
      </c>
    </row>
    <row r="5" spans="1:6" ht="39" customHeight="1" x14ac:dyDescent="0.25">
      <c r="A5" s="123" t="s">
        <v>59</v>
      </c>
      <c r="B5" s="124"/>
      <c r="C5" s="124"/>
      <c r="D5" s="124"/>
      <c r="E5" s="124"/>
      <c r="F5" s="125"/>
    </row>
    <row r="6" spans="1:6" ht="12" customHeight="1" x14ac:dyDescent="0.25"/>
    <row r="7" spans="1:6" ht="12" customHeight="1" x14ac:dyDescent="0.25">
      <c r="A7" s="126" t="s">
        <v>133</v>
      </c>
      <c r="B7" s="127"/>
      <c r="C7" s="127"/>
      <c r="D7" s="127"/>
      <c r="E7" s="127"/>
      <c r="F7" s="128"/>
    </row>
    <row r="8" spans="1:6" x14ac:dyDescent="0.25">
      <c r="A8" s="21"/>
      <c r="B8" s="21"/>
      <c r="C8" s="21"/>
      <c r="D8" s="21"/>
      <c r="E8" s="50"/>
      <c r="F8" s="51"/>
    </row>
    <row r="9" spans="1:6" ht="12" customHeight="1" x14ac:dyDescent="0.25">
      <c r="A9" s="129" t="s">
        <v>135</v>
      </c>
      <c r="B9" s="130"/>
      <c r="C9" s="130"/>
      <c r="D9" s="130"/>
      <c r="E9" s="130"/>
      <c r="F9" s="131"/>
    </row>
    <row r="10" spans="1:6" ht="12" customHeight="1" x14ac:dyDescent="0.25">
      <c r="A10" s="132" t="s">
        <v>161</v>
      </c>
      <c r="B10" s="133"/>
      <c r="C10" s="133"/>
      <c r="D10" s="133"/>
      <c r="E10" s="133"/>
      <c r="F10" s="134"/>
    </row>
    <row r="13" spans="1:6" x14ac:dyDescent="0.25">
      <c r="A13" s="49" t="s">
        <v>49</v>
      </c>
      <c r="B13" s="21"/>
      <c r="C13" s="21"/>
      <c r="D13" s="21"/>
      <c r="E13" s="21"/>
      <c r="F13" s="21"/>
    </row>
    <row r="14" spans="1:6" x14ac:dyDescent="0.25">
      <c r="A14" s="21">
        <f>Eingaben!E9</f>
        <v>20</v>
      </c>
      <c r="B14" s="21" t="str">
        <f>Eingaben!F9</f>
        <v>Fremdkapital</v>
      </c>
      <c r="C14" s="21"/>
      <c r="D14" s="21"/>
      <c r="E14" s="50" t="s">
        <v>62</v>
      </c>
      <c r="F14" s="51">
        <f>Eingaben!G9</f>
        <v>0</v>
      </c>
    </row>
    <row r="15" spans="1:6" x14ac:dyDescent="0.25">
      <c r="A15" s="21">
        <f>Eingaben!E14</f>
        <v>2068</v>
      </c>
      <c r="B15" s="21" t="str">
        <f>Eingaben!F14</f>
        <v>Überschuss Anschlussgebühren</v>
      </c>
      <c r="C15" s="21"/>
      <c r="D15" s="21"/>
      <c r="E15" s="50" t="s">
        <v>63</v>
      </c>
      <c r="F15" s="51">
        <f>Eingaben!G14</f>
        <v>0</v>
      </c>
    </row>
    <row r="16" spans="1:6" x14ac:dyDescent="0.25">
      <c r="A16" s="24">
        <f>Eingaben!A9</f>
        <v>10</v>
      </c>
      <c r="B16" s="21" t="str">
        <f>Eingaben!B9</f>
        <v>Finanzvermögen</v>
      </c>
      <c r="C16" s="21"/>
      <c r="D16" s="21"/>
      <c r="E16" s="50" t="s">
        <v>63</v>
      </c>
      <c r="F16" s="51">
        <f>Eingaben!C9</f>
        <v>0</v>
      </c>
    </row>
    <row r="17" spans="1:8" x14ac:dyDescent="0.25">
      <c r="A17" s="24" t="s">
        <v>154</v>
      </c>
      <c r="B17" s="21" t="s">
        <v>153</v>
      </c>
      <c r="C17" s="21"/>
      <c r="D17" s="21"/>
      <c r="E17" s="50" t="s">
        <v>63</v>
      </c>
      <c r="F17" s="51">
        <f>Eingaben!C50</f>
        <v>0</v>
      </c>
      <c r="H17" s="111"/>
    </row>
    <row r="18" spans="1:8" x14ac:dyDescent="0.25">
      <c r="A18" s="21">
        <f>Eingaben!E15</f>
        <v>290</v>
      </c>
      <c r="B18" s="21" t="str">
        <f>Eingaben!F15</f>
        <v>Verpflichtungen (+) bzw. Vorschüsse (-) gegenüber SF</v>
      </c>
      <c r="C18" s="21"/>
      <c r="D18" s="21"/>
      <c r="E18" s="50" t="s">
        <v>62</v>
      </c>
      <c r="F18" s="51">
        <f>Eingaben!G15</f>
        <v>0</v>
      </c>
    </row>
    <row r="19" spans="1:8" x14ac:dyDescent="0.25">
      <c r="A19" s="21"/>
      <c r="B19" s="52" t="s">
        <v>132</v>
      </c>
      <c r="C19" s="57"/>
      <c r="D19" s="57"/>
      <c r="E19" s="57"/>
      <c r="F19" s="54">
        <f>F14+F18-SUM(F15:F17)</f>
        <v>0</v>
      </c>
    </row>
    <row r="20" spans="1:8" x14ac:dyDescent="0.25">
      <c r="A20" s="21"/>
      <c r="B20" s="21"/>
      <c r="C20" s="21"/>
      <c r="D20" s="21"/>
      <c r="E20" s="21"/>
      <c r="F20" s="21"/>
    </row>
    <row r="21" spans="1:8" x14ac:dyDescent="0.25">
      <c r="A21" s="21"/>
      <c r="B21" s="55" t="s">
        <v>65</v>
      </c>
      <c r="C21" s="56"/>
      <c r="D21" s="56"/>
      <c r="E21" s="56"/>
      <c r="F21" s="54">
        <f>Eingaben!C4</f>
        <v>0</v>
      </c>
    </row>
    <row r="22" spans="1:8" x14ac:dyDescent="0.25">
      <c r="A22" s="21"/>
      <c r="B22" s="52" t="s">
        <v>89</v>
      </c>
      <c r="C22" s="53"/>
      <c r="D22" s="53"/>
      <c r="E22" s="53"/>
      <c r="F22" s="66" t="str">
        <f>IF(F21&gt;0,F19/F21,"Fehlende Werte")</f>
        <v>Fehlende Werte</v>
      </c>
    </row>
    <row r="23" spans="1:8" x14ac:dyDescent="0.25">
      <c r="A23" s="21"/>
      <c r="B23" s="21"/>
      <c r="C23" s="21"/>
      <c r="D23" s="21"/>
      <c r="E23" s="138" t="str">
        <f>IF(F22&gt;3000,IF(F22="Fehlende Werte","","Grenzwert nicht eingehalten"), "Grenzwert eingehalten")</f>
        <v/>
      </c>
      <c r="F23" s="138"/>
    </row>
    <row r="24" spans="1:8" x14ac:dyDescent="0.25">
      <c r="A24" s="21"/>
      <c r="B24" s="21"/>
      <c r="C24" s="21"/>
      <c r="D24" s="21"/>
      <c r="E24" s="21"/>
      <c r="F24" s="21"/>
    </row>
    <row r="25" spans="1:8" x14ac:dyDescent="0.25">
      <c r="A25" s="21"/>
      <c r="B25" s="96" t="s">
        <v>64</v>
      </c>
      <c r="C25" s="53"/>
      <c r="D25" s="53"/>
      <c r="E25" s="53"/>
      <c r="F25" s="100" t="str">
        <f>'Nettoschuld je Einw.'!F20</f>
        <v>Fehlende Werte</v>
      </c>
    </row>
    <row r="26" spans="1:8" x14ac:dyDescent="0.25">
      <c r="A26" s="21"/>
      <c r="B26" s="96" t="s">
        <v>142</v>
      </c>
      <c r="C26" s="53"/>
      <c r="D26" s="53"/>
      <c r="E26" s="53"/>
      <c r="F26" s="100" t="str">
        <f>IF(F21&gt;0,-(F18-F17)/F21,"Fehlende Werte")</f>
        <v>Fehlende Werte</v>
      </c>
    </row>
    <row r="27" spans="1:8" x14ac:dyDescent="0.25">
      <c r="A27" s="21"/>
      <c r="B27" s="94" t="s">
        <v>89</v>
      </c>
      <c r="C27" s="95"/>
      <c r="D27" s="95"/>
      <c r="E27" s="95"/>
      <c r="F27" s="101" t="str">
        <f>F22</f>
        <v>Fehlende Werte</v>
      </c>
    </row>
    <row r="29" spans="1:8" ht="84.75" customHeight="1" x14ac:dyDescent="0.25">
      <c r="A29" s="120" t="s">
        <v>53</v>
      </c>
      <c r="B29" s="121"/>
      <c r="C29" s="121"/>
      <c r="D29" s="121"/>
      <c r="E29" s="121"/>
      <c r="F29" s="122"/>
    </row>
  </sheetData>
  <sheetProtection sheet="1" objects="1" scenarios="1"/>
  <mergeCells count="7">
    <mergeCell ref="A29:F29"/>
    <mergeCell ref="A1:F1"/>
    <mergeCell ref="A5:F5"/>
    <mergeCell ref="A7:F7"/>
    <mergeCell ref="A9:F9"/>
    <mergeCell ref="A10:F10"/>
    <mergeCell ref="E23:F23"/>
  </mergeCells>
  <conditionalFormatting sqref="E23:F23">
    <cfRule type="expression" dxfId="5" priority="1">
      <formula>$F$22="Fehlende Werte"</formula>
    </cfRule>
  </conditionalFormatting>
  <conditionalFormatting sqref="E23:F23">
    <cfRule type="expression" dxfId="4" priority="2">
      <formula>$F$22&lt;=3000</formula>
    </cfRule>
    <cfRule type="expression" dxfId="3" priority="3">
      <formula>$F$22&gt;3000</formula>
    </cfRule>
  </conditionalFormatting>
  <pageMargins left="0.70866141732283472" right="0.70866141732283472" top="0.78740157480314965" bottom="0.78740157480314965" header="0.31496062992125984" footer="0.31496062992125984"/>
  <pageSetup paperSize="9" fitToHeight="0" orientation="portrait" r:id="rId1"/>
  <headerFooter>
    <oddHeader>&amp;L&amp;"Arial,Standard"Finanzdepartement Kanton Luzern&amp;R&amp;"Arial,Standard"Handbuch Finanzhaushalt der Gemeinden
&amp;"Arial,Fett"Finanzkennzahlen - Vorlage</oddHeader>
    <oddFooter>&amp;L&amp;"Arial,Standard"&amp;8Stand: 11.04.2023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Normal="100" workbookViewId="0">
      <selection activeCell="B12" sqref="B12"/>
    </sheetView>
  </sheetViews>
  <sheetFormatPr baseColWidth="10" defaultColWidth="11.453125" defaultRowHeight="11.5" x14ac:dyDescent="0.25"/>
  <cols>
    <col min="1" max="1" width="5.81640625" style="45" customWidth="1"/>
    <col min="2" max="2" width="8.81640625" style="45" customWidth="1"/>
    <col min="3" max="3" width="33" style="45" customWidth="1"/>
    <col min="4" max="4" width="11.81640625" style="45" customWidth="1"/>
    <col min="5" max="5" width="5.54296875" style="45" customWidth="1"/>
    <col min="6" max="6" width="14.81640625" style="45" customWidth="1"/>
    <col min="7" max="16384" width="11.453125" style="45"/>
  </cols>
  <sheetData>
    <row r="1" spans="1:6" ht="18" x14ac:dyDescent="0.4">
      <c r="A1" s="113" t="s">
        <v>55</v>
      </c>
      <c r="B1" s="113"/>
      <c r="C1" s="113"/>
      <c r="D1" s="113"/>
      <c r="E1" s="113"/>
      <c r="F1" s="113"/>
    </row>
    <row r="3" spans="1:6" ht="14.5" x14ac:dyDescent="0.35">
      <c r="A3" s="6" t="s">
        <v>1</v>
      </c>
      <c r="B3" s="7"/>
      <c r="C3" s="44" t="str">
        <f>IF(Eingaben!C3&lt;&gt;"",Eingaben!C3,"")</f>
        <v/>
      </c>
      <c r="D3" s="4"/>
      <c r="E3" s="6" t="s">
        <v>2</v>
      </c>
      <c r="F3" s="19" t="str">
        <f>IF(Eingaben!G3&lt;&gt;"",Eingaben!G3,"")</f>
        <v/>
      </c>
    </row>
    <row r="5" spans="1:6" ht="24.75" customHeight="1" x14ac:dyDescent="0.25">
      <c r="A5" s="123" t="s">
        <v>60</v>
      </c>
      <c r="B5" s="124"/>
      <c r="C5" s="124"/>
      <c r="D5" s="124"/>
      <c r="E5" s="124"/>
      <c r="F5" s="125"/>
    </row>
    <row r="6" spans="1:6" ht="12" customHeight="1" x14ac:dyDescent="0.25"/>
    <row r="7" spans="1:6" ht="12" customHeight="1" x14ac:dyDescent="0.25">
      <c r="A7" s="126" t="s">
        <v>61</v>
      </c>
      <c r="B7" s="127"/>
      <c r="C7" s="127"/>
      <c r="D7" s="127"/>
      <c r="E7" s="127"/>
      <c r="F7" s="128"/>
    </row>
    <row r="8" spans="1:6" x14ac:dyDescent="0.25">
      <c r="A8" s="21"/>
      <c r="B8" s="21"/>
      <c r="C8" s="21"/>
      <c r="D8" s="21"/>
      <c r="E8" s="50"/>
      <c r="F8" s="51"/>
    </row>
    <row r="9" spans="1:6" ht="12" customHeight="1" x14ac:dyDescent="0.25">
      <c r="A9" s="129" t="s">
        <v>135</v>
      </c>
      <c r="B9" s="130"/>
      <c r="C9" s="130"/>
      <c r="D9" s="130"/>
      <c r="E9" s="130"/>
      <c r="F9" s="131"/>
    </row>
    <row r="10" spans="1:6" x14ac:dyDescent="0.25">
      <c r="A10" s="132" t="s">
        <v>88</v>
      </c>
      <c r="B10" s="133"/>
      <c r="C10" s="133"/>
      <c r="D10" s="133"/>
      <c r="E10" s="133"/>
      <c r="F10" s="134"/>
    </row>
    <row r="13" spans="1:6" x14ac:dyDescent="0.25">
      <c r="A13" s="49" t="s">
        <v>49</v>
      </c>
      <c r="B13" s="21"/>
      <c r="C13" s="21"/>
      <c r="D13" s="21"/>
      <c r="E13" s="21"/>
      <c r="F13" s="21"/>
    </row>
    <row r="14" spans="1:6" x14ac:dyDescent="0.25">
      <c r="A14" s="21">
        <f>Eingaben!E10</f>
        <v>200</v>
      </c>
      <c r="B14" s="21" t="str">
        <f>Eingaben!F10</f>
        <v>Laufende Verbindlichkeiten</v>
      </c>
      <c r="C14" s="21"/>
      <c r="D14" s="21"/>
      <c r="E14" s="50" t="s">
        <v>62</v>
      </c>
      <c r="F14" s="51">
        <f>Eingaben!G10</f>
        <v>0</v>
      </c>
    </row>
    <row r="15" spans="1:6" x14ac:dyDescent="0.25">
      <c r="A15" s="21">
        <f>Eingaben!E11</f>
        <v>201</v>
      </c>
      <c r="B15" s="21" t="str">
        <f>Eingaben!F11</f>
        <v>Kurzfristige Verbindlichkeiten</v>
      </c>
      <c r="C15" s="21"/>
      <c r="D15" s="21"/>
      <c r="E15" s="50" t="s">
        <v>62</v>
      </c>
      <c r="F15" s="51">
        <f>Eingaben!G11</f>
        <v>0</v>
      </c>
    </row>
    <row r="16" spans="1:6" x14ac:dyDescent="0.25">
      <c r="A16" s="21">
        <f>Eingaben!E12</f>
        <v>2016</v>
      </c>
      <c r="B16" s="21" t="str">
        <f>Eingaben!F12</f>
        <v>Derivative Finanzinstrumente</v>
      </c>
      <c r="C16" s="21"/>
      <c r="D16" s="21"/>
      <c r="E16" s="50" t="s">
        <v>63</v>
      </c>
      <c r="F16" s="51">
        <f>Eingaben!G12</f>
        <v>0</v>
      </c>
    </row>
    <row r="17" spans="1:6" x14ac:dyDescent="0.25">
      <c r="A17" s="21">
        <f>Eingaben!E13</f>
        <v>206</v>
      </c>
      <c r="B17" s="21" t="str">
        <f>Eingaben!F13</f>
        <v>Langfristige Finanzverbindlichkeiten</v>
      </c>
      <c r="C17" s="21"/>
      <c r="D17" s="21"/>
      <c r="E17" s="50" t="s">
        <v>62</v>
      </c>
      <c r="F17" s="51">
        <f>Eingaben!G13</f>
        <v>0</v>
      </c>
    </row>
    <row r="18" spans="1:6" x14ac:dyDescent="0.25">
      <c r="A18" s="21">
        <f>Eingaben!E14</f>
        <v>2068</v>
      </c>
      <c r="B18" s="21" t="str">
        <f>Eingaben!F14</f>
        <v>Überschuss Anschlussgebühren</v>
      </c>
      <c r="C18" s="21"/>
      <c r="D18" s="21"/>
      <c r="E18" s="50" t="s">
        <v>63</v>
      </c>
      <c r="F18" s="51">
        <f>Eingaben!G14</f>
        <v>0</v>
      </c>
    </row>
    <row r="19" spans="1:6" x14ac:dyDescent="0.25">
      <c r="A19" s="21"/>
      <c r="B19" s="52" t="s">
        <v>79</v>
      </c>
      <c r="C19" s="57"/>
      <c r="D19" s="57"/>
      <c r="E19" s="57"/>
      <c r="F19" s="54">
        <f>F14+F15+F17-F16-F18</f>
        <v>0</v>
      </c>
    </row>
    <row r="20" spans="1:6" x14ac:dyDescent="0.25">
      <c r="A20" s="21"/>
      <c r="B20" s="21"/>
      <c r="C20" s="21"/>
      <c r="D20" s="21"/>
      <c r="E20" s="21"/>
      <c r="F20" s="21"/>
    </row>
    <row r="21" spans="1:6" x14ac:dyDescent="0.25">
      <c r="A21" s="21">
        <f>Eingaben!E55</f>
        <v>40</v>
      </c>
      <c r="B21" s="21" t="str">
        <f>Eingaben!F55</f>
        <v>Fiskalertrag</v>
      </c>
      <c r="C21" s="21"/>
      <c r="D21" s="21"/>
      <c r="E21" s="50" t="s">
        <v>62</v>
      </c>
      <c r="F21" s="51">
        <f>Eingaben!G55</f>
        <v>0</v>
      </c>
    </row>
    <row r="22" spans="1:6" x14ac:dyDescent="0.25">
      <c r="A22" s="21">
        <f>Eingaben!E56</f>
        <v>41</v>
      </c>
      <c r="B22" s="21" t="str">
        <f>Eingaben!F56</f>
        <v>Regalien und Konzessionen</v>
      </c>
      <c r="C22" s="21"/>
      <c r="D22" s="21"/>
      <c r="E22" s="50" t="s">
        <v>62</v>
      </c>
      <c r="F22" s="51">
        <f>Eingaben!G56</f>
        <v>0</v>
      </c>
    </row>
    <row r="23" spans="1:6" x14ac:dyDescent="0.25">
      <c r="A23" s="21">
        <f>Eingaben!E57</f>
        <v>42</v>
      </c>
      <c r="B23" s="21" t="str">
        <f>Eingaben!F57</f>
        <v>Entgelte</v>
      </c>
      <c r="C23" s="21"/>
      <c r="D23" s="21"/>
      <c r="E23" s="50" t="s">
        <v>62</v>
      </c>
      <c r="F23" s="51">
        <f>Eingaben!G57</f>
        <v>0</v>
      </c>
    </row>
    <row r="24" spans="1:6" x14ac:dyDescent="0.25">
      <c r="A24" s="21">
        <f>Eingaben!E58</f>
        <v>43</v>
      </c>
      <c r="B24" s="21" t="str">
        <f>Eingaben!F58</f>
        <v>Verschiedene Erträge</v>
      </c>
      <c r="C24" s="21"/>
      <c r="D24" s="21"/>
      <c r="E24" s="50" t="s">
        <v>62</v>
      </c>
      <c r="F24" s="51">
        <f>Eingaben!G58</f>
        <v>0</v>
      </c>
    </row>
    <row r="25" spans="1:6" x14ac:dyDescent="0.25">
      <c r="A25" s="21">
        <f>Eingaben!E60</f>
        <v>44</v>
      </c>
      <c r="B25" s="21" t="str">
        <f>Eingaben!F60</f>
        <v>Finanzertrag</v>
      </c>
      <c r="C25" s="21"/>
      <c r="D25" s="21"/>
      <c r="E25" s="50" t="s">
        <v>62</v>
      </c>
      <c r="F25" s="51">
        <f>Eingaben!G60</f>
        <v>0</v>
      </c>
    </row>
    <row r="26" spans="1:6" x14ac:dyDescent="0.25">
      <c r="A26" s="21">
        <f>Eingaben!E63</f>
        <v>45</v>
      </c>
      <c r="B26" s="21" t="str">
        <f>Eingaben!F63</f>
        <v>Entnahmen aus Fonds und SF</v>
      </c>
      <c r="C26" s="21"/>
      <c r="D26" s="21"/>
      <c r="E26" s="50" t="s">
        <v>62</v>
      </c>
      <c r="F26" s="51">
        <f>Eingaben!G63</f>
        <v>0</v>
      </c>
    </row>
    <row r="27" spans="1:6" x14ac:dyDescent="0.25">
      <c r="A27" s="21">
        <f>Eingaben!E64</f>
        <v>46</v>
      </c>
      <c r="B27" s="21" t="str">
        <f>Eingaben!F64</f>
        <v>Transferertrag</v>
      </c>
      <c r="C27" s="21"/>
      <c r="D27" s="21"/>
      <c r="E27" s="50" t="s">
        <v>62</v>
      </c>
      <c r="F27" s="51">
        <f>Eingaben!G64</f>
        <v>0</v>
      </c>
    </row>
    <row r="28" spans="1:6" x14ac:dyDescent="0.25">
      <c r="A28" s="21">
        <f>Eingaben!E67</f>
        <v>48</v>
      </c>
      <c r="B28" s="21" t="str">
        <f>Eingaben!F67</f>
        <v>Ausserordentlicher Ertrag</v>
      </c>
      <c r="C28" s="21"/>
      <c r="D28" s="21"/>
      <c r="E28" s="50" t="s">
        <v>62</v>
      </c>
      <c r="F28" s="51">
        <f>Eingaben!G67</f>
        <v>0</v>
      </c>
    </row>
    <row r="29" spans="1:6" x14ac:dyDescent="0.25">
      <c r="A29" s="21"/>
      <c r="B29" s="52" t="s">
        <v>10</v>
      </c>
      <c r="C29" s="57"/>
      <c r="D29" s="57"/>
      <c r="E29" s="57"/>
      <c r="F29" s="54">
        <f>SUM(F21:F28)</f>
        <v>0</v>
      </c>
    </row>
    <row r="30" spans="1:6" x14ac:dyDescent="0.25">
      <c r="A30" s="21"/>
      <c r="B30" s="21"/>
      <c r="C30" s="21"/>
      <c r="D30" s="21"/>
      <c r="E30" s="21"/>
      <c r="F30" s="21"/>
    </row>
    <row r="31" spans="1:6" x14ac:dyDescent="0.25">
      <c r="A31" s="21"/>
      <c r="B31" s="52" t="s">
        <v>55</v>
      </c>
      <c r="C31" s="57"/>
      <c r="D31" s="57"/>
      <c r="E31" s="57"/>
      <c r="F31" s="65" t="str">
        <f>IF(F29&gt;0,F19/F29*100,"Fehlende Werte")</f>
        <v>Fehlende Werte</v>
      </c>
    </row>
    <row r="32" spans="1:6" x14ac:dyDescent="0.25">
      <c r="E32" s="138" t="str">
        <f>IF(F31&gt;200,IF(F31="Fehlende Werte","","Grenzwert nicht eingehalten"), "Grenzwert eingehalten")</f>
        <v/>
      </c>
      <c r="F32" s="138"/>
    </row>
    <row r="34" spans="1:6" ht="108.75" customHeight="1" x14ac:dyDescent="0.25">
      <c r="A34" s="120" t="s">
        <v>53</v>
      </c>
      <c r="B34" s="121"/>
      <c r="C34" s="121"/>
      <c r="D34" s="121"/>
      <c r="E34" s="121"/>
      <c r="F34" s="122"/>
    </row>
  </sheetData>
  <sheetProtection sheet="1" objects="1" scenarios="1"/>
  <mergeCells count="7">
    <mergeCell ref="A34:F34"/>
    <mergeCell ref="A1:F1"/>
    <mergeCell ref="A5:F5"/>
    <mergeCell ref="A7:F7"/>
    <mergeCell ref="A9:F9"/>
    <mergeCell ref="A10:F10"/>
    <mergeCell ref="E32:F32"/>
  </mergeCells>
  <conditionalFormatting sqref="E32:F32">
    <cfRule type="expression" dxfId="2" priority="1">
      <formula>$F$31="Fehlende Werte"</formula>
    </cfRule>
    <cfRule type="expression" dxfId="1" priority="2">
      <formula>$F$31&gt;200</formula>
    </cfRule>
    <cfRule type="expression" dxfId="0" priority="3">
      <formula>$F$31&lt;=200</formula>
    </cfRule>
  </conditionalFormatting>
  <pageMargins left="0.70866141732283472" right="0.70866141732283472" top="0.78740157480314965" bottom="0.78740157480314965" header="0.31496062992125984" footer="0.31496062992125984"/>
  <pageSetup paperSize="9" orientation="portrait" r:id="rId1"/>
  <headerFooter>
    <oddHeader>&amp;L&amp;"Arial,Standard"Finanzdepartement Kanton Luzern&amp;R&amp;"Arial,Standard"Handbuch Finanzhaushalt der Gemeinden
&amp;"Arial,Fett"Finanzkennzahlen - Vorlage</oddHeader>
    <oddFooter>&amp;L&amp;"Arial,Standard"&amp;8Stand: 11.04.2023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zoomScaleNormal="100" workbookViewId="0">
      <selection activeCell="B12" sqref="B12"/>
    </sheetView>
  </sheetViews>
  <sheetFormatPr baseColWidth="10" defaultRowHeight="14.5" x14ac:dyDescent="0.35"/>
  <sheetData>
    <row r="1" spans="1:7" ht="18" x14ac:dyDescent="0.4">
      <c r="A1" s="113" t="s">
        <v>151</v>
      </c>
      <c r="B1" s="113"/>
      <c r="C1" s="113"/>
      <c r="D1" s="113"/>
      <c r="E1" s="113"/>
      <c r="F1" s="113"/>
      <c r="G1" s="113"/>
    </row>
  </sheetData>
  <sheetProtection sheet="1" objects="1" scenarios="1"/>
  <mergeCells count="1">
    <mergeCell ref="A1:G1"/>
  </mergeCells>
  <pageMargins left="0.70866141732283472" right="0.70866141732283472" top="0.78740157480314965" bottom="0.78740157480314965" header="0.31496062992125984" footer="0.31496062992125984"/>
  <pageSetup paperSize="9" orientation="portrait" r:id="rId1"/>
  <headerFooter>
    <oddHeader>&amp;L&amp;"Arial,Standard"Finanzdepartement Kanton Luzern&amp;R&amp;"Arial,Standard"Handbuch Finanzhaushalt der Gemeinden
&amp;"Arial,Fett"Finanzkennzahlen - Vorlage</oddHeader>
    <oddFooter>&amp;L&amp;"Arial,Standard"&amp;8Stand: 11.04.2023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O84"/>
  <sheetViews>
    <sheetView zoomScale="85" zoomScaleNormal="85" workbookViewId="0">
      <selection activeCell="C3" sqref="C3"/>
    </sheetView>
  </sheetViews>
  <sheetFormatPr baseColWidth="10" defaultRowHeight="14.5" x14ac:dyDescent="0.35"/>
  <cols>
    <col min="1" max="1" width="7.7265625" style="3" customWidth="1"/>
    <col min="2" max="2" width="47.7265625" style="75" customWidth="1"/>
    <col min="3" max="3" width="21.7265625" style="78" bestFit="1" customWidth="1"/>
    <col min="4" max="4" width="8.26953125" style="75" customWidth="1"/>
    <col min="5" max="5" width="7.81640625" style="3" bestFit="1" customWidth="1"/>
    <col min="6" max="6" width="51.54296875" style="72" customWidth="1"/>
    <col min="7" max="7" width="21.26953125" style="78" customWidth="1"/>
    <col min="8" max="119" width="11.453125" style="4"/>
  </cols>
  <sheetData>
    <row r="1" spans="1:7" ht="18" x14ac:dyDescent="0.4">
      <c r="A1" s="1" t="s">
        <v>0</v>
      </c>
      <c r="B1" s="74"/>
      <c r="C1" s="79"/>
      <c r="D1" s="74"/>
      <c r="E1" s="2"/>
      <c r="F1" s="71"/>
      <c r="G1" s="74"/>
    </row>
    <row r="3" spans="1:7" x14ac:dyDescent="0.35">
      <c r="A3" s="6" t="s">
        <v>1</v>
      </c>
      <c r="B3" s="68"/>
      <c r="C3" s="8"/>
      <c r="E3" s="6" t="s">
        <v>2</v>
      </c>
      <c r="F3" s="68"/>
      <c r="G3" s="9"/>
    </row>
    <row r="4" spans="1:7" x14ac:dyDescent="0.35">
      <c r="A4" s="6" t="s">
        <v>3</v>
      </c>
      <c r="B4" s="68"/>
      <c r="C4" s="8"/>
      <c r="E4" s="4"/>
      <c r="F4" s="4"/>
      <c r="G4" s="4"/>
    </row>
    <row r="5" spans="1:7" x14ac:dyDescent="0.35">
      <c r="A5" s="10"/>
      <c r="E5" s="4"/>
      <c r="F5" s="4"/>
      <c r="G5" s="4"/>
    </row>
    <row r="6" spans="1:7" x14ac:dyDescent="0.35">
      <c r="A6" s="11" t="s">
        <v>129</v>
      </c>
      <c r="F6" s="73"/>
      <c r="G6" s="85"/>
    </row>
    <row r="7" spans="1:7" x14ac:dyDescent="0.35">
      <c r="A7" s="12"/>
      <c r="B7" s="76"/>
      <c r="C7" s="80"/>
      <c r="E7" s="12"/>
      <c r="F7" s="13"/>
      <c r="G7" s="80"/>
    </row>
    <row r="8" spans="1:7" x14ac:dyDescent="0.35">
      <c r="A8" s="67">
        <v>1</v>
      </c>
      <c r="B8" s="59" t="s">
        <v>4</v>
      </c>
      <c r="C8" s="14"/>
      <c r="E8" s="67">
        <v>2</v>
      </c>
      <c r="F8" s="59" t="s">
        <v>5</v>
      </c>
      <c r="G8" s="14"/>
    </row>
    <row r="9" spans="1:7" x14ac:dyDescent="0.35">
      <c r="A9" s="67">
        <v>10</v>
      </c>
      <c r="B9" s="68" t="s">
        <v>6</v>
      </c>
      <c r="C9" s="81"/>
      <c r="E9" s="67">
        <v>20</v>
      </c>
      <c r="F9" s="68" t="s">
        <v>7</v>
      </c>
      <c r="G9" s="81"/>
    </row>
    <row r="10" spans="1:7" x14ac:dyDescent="0.35">
      <c r="A10" s="69" t="s">
        <v>92</v>
      </c>
      <c r="B10" s="68" t="s">
        <v>144</v>
      </c>
      <c r="C10" s="81"/>
      <c r="D10" s="86"/>
      <c r="E10" s="67">
        <v>200</v>
      </c>
      <c r="F10" s="68" t="s">
        <v>68</v>
      </c>
      <c r="G10" s="81"/>
    </row>
    <row r="11" spans="1:7" x14ac:dyDescent="0.35">
      <c r="A11" s="69" t="s">
        <v>138</v>
      </c>
      <c r="B11" s="68" t="s">
        <v>144</v>
      </c>
      <c r="C11" s="81"/>
      <c r="D11" s="86"/>
      <c r="E11" s="67">
        <v>201</v>
      </c>
      <c r="F11" s="68" t="s">
        <v>71</v>
      </c>
      <c r="G11" s="81"/>
    </row>
    <row r="12" spans="1:7" x14ac:dyDescent="0.35">
      <c r="A12" s="69" t="s">
        <v>139</v>
      </c>
      <c r="B12" s="68" t="s">
        <v>144</v>
      </c>
      <c r="C12" s="81"/>
      <c r="E12" s="67">
        <v>2016</v>
      </c>
      <c r="F12" s="68" t="s">
        <v>69</v>
      </c>
      <c r="G12" s="81"/>
    </row>
    <row r="13" spans="1:7" x14ac:dyDescent="0.35">
      <c r="A13" s="67" t="s">
        <v>93</v>
      </c>
      <c r="B13" s="68" t="s">
        <v>144</v>
      </c>
      <c r="C13" s="81"/>
      <c r="E13" s="67">
        <v>206</v>
      </c>
      <c r="F13" s="68" t="s">
        <v>70</v>
      </c>
      <c r="G13" s="81"/>
    </row>
    <row r="14" spans="1:7" x14ac:dyDescent="0.35">
      <c r="A14" s="67" t="s">
        <v>94</v>
      </c>
      <c r="B14" s="68" t="s">
        <v>144</v>
      </c>
      <c r="C14" s="81"/>
      <c r="E14" s="67">
        <v>2068</v>
      </c>
      <c r="F14" s="68" t="s">
        <v>8</v>
      </c>
      <c r="G14" s="81"/>
    </row>
    <row r="15" spans="1:7" x14ac:dyDescent="0.35">
      <c r="A15" s="67" t="s">
        <v>140</v>
      </c>
      <c r="B15" s="68" t="s">
        <v>144</v>
      </c>
      <c r="C15" s="81"/>
      <c r="E15" s="67">
        <v>290</v>
      </c>
      <c r="F15" s="68" t="s">
        <v>143</v>
      </c>
      <c r="G15" s="81"/>
    </row>
    <row r="16" spans="1:7" x14ac:dyDescent="0.35">
      <c r="A16" s="67" t="s">
        <v>95</v>
      </c>
      <c r="B16" s="68" t="s">
        <v>144</v>
      </c>
      <c r="C16" s="81"/>
      <c r="E16" s="4"/>
      <c r="G16" s="75"/>
    </row>
    <row r="17" spans="1:7" x14ac:dyDescent="0.35">
      <c r="A17" s="67" t="s">
        <v>96</v>
      </c>
      <c r="B17" s="68" t="s">
        <v>144</v>
      </c>
      <c r="C17" s="81"/>
      <c r="E17" s="4"/>
      <c r="G17" s="75"/>
    </row>
    <row r="18" spans="1:7" x14ac:dyDescent="0.35">
      <c r="A18" s="67" t="s">
        <v>97</v>
      </c>
      <c r="B18" s="68" t="s">
        <v>144</v>
      </c>
      <c r="C18" s="81"/>
      <c r="E18" s="4"/>
      <c r="G18" s="75"/>
    </row>
    <row r="19" spans="1:7" x14ac:dyDescent="0.35">
      <c r="A19" s="67" t="s">
        <v>98</v>
      </c>
      <c r="B19" s="68" t="s">
        <v>144</v>
      </c>
      <c r="C19" s="81"/>
      <c r="E19" s="4"/>
      <c r="G19" s="75"/>
    </row>
    <row r="20" spans="1:7" x14ac:dyDescent="0.35">
      <c r="A20" s="67" t="s">
        <v>99</v>
      </c>
      <c r="B20" s="68" t="s">
        <v>144</v>
      </c>
      <c r="C20" s="81"/>
      <c r="E20" s="4"/>
      <c r="G20" s="75"/>
    </row>
    <row r="21" spans="1:7" x14ac:dyDescent="0.35">
      <c r="A21" s="67" t="s">
        <v>101</v>
      </c>
      <c r="B21" s="68" t="s">
        <v>144</v>
      </c>
      <c r="C21" s="81"/>
      <c r="E21" s="4"/>
      <c r="G21" s="75"/>
    </row>
    <row r="22" spans="1:7" x14ac:dyDescent="0.35">
      <c r="A22" s="67" t="s">
        <v>100</v>
      </c>
      <c r="B22" s="68" t="s">
        <v>144</v>
      </c>
      <c r="C22" s="81"/>
      <c r="E22" s="4"/>
      <c r="G22" s="75"/>
    </row>
    <row r="23" spans="1:7" x14ac:dyDescent="0.35">
      <c r="A23" s="67" t="s">
        <v>102</v>
      </c>
      <c r="B23" s="68" t="s">
        <v>144</v>
      </c>
      <c r="C23" s="81"/>
      <c r="E23" s="4"/>
      <c r="G23" s="75"/>
    </row>
    <row r="24" spans="1:7" x14ac:dyDescent="0.35">
      <c r="A24" s="67" t="s">
        <v>103</v>
      </c>
      <c r="B24" s="68" t="s">
        <v>144</v>
      </c>
      <c r="C24" s="81"/>
      <c r="E24" s="4"/>
      <c r="G24" s="75"/>
    </row>
    <row r="25" spans="1:7" x14ac:dyDescent="0.35">
      <c r="A25" s="67" t="s">
        <v>104</v>
      </c>
      <c r="B25" s="68" t="s">
        <v>144</v>
      </c>
      <c r="C25" s="81"/>
      <c r="E25" s="4"/>
      <c r="G25" s="75"/>
    </row>
    <row r="26" spans="1:7" x14ac:dyDescent="0.35">
      <c r="A26" s="67" t="s">
        <v>105</v>
      </c>
      <c r="B26" s="68" t="s">
        <v>144</v>
      </c>
      <c r="C26" s="81"/>
      <c r="E26" s="4"/>
      <c r="G26" s="75"/>
    </row>
    <row r="27" spans="1:7" x14ac:dyDescent="0.35">
      <c r="A27" s="67" t="s">
        <v>106</v>
      </c>
      <c r="B27" s="68" t="s">
        <v>144</v>
      </c>
      <c r="C27" s="81"/>
      <c r="E27" s="4"/>
      <c r="G27" s="75"/>
    </row>
    <row r="28" spans="1:7" x14ac:dyDescent="0.35">
      <c r="A28" s="67" t="s">
        <v>107</v>
      </c>
      <c r="B28" s="68" t="s">
        <v>144</v>
      </c>
      <c r="C28" s="81"/>
      <c r="E28" s="4"/>
      <c r="G28" s="75"/>
    </row>
    <row r="29" spans="1:7" x14ac:dyDescent="0.35">
      <c r="A29" s="67" t="s">
        <v>108</v>
      </c>
      <c r="B29" s="68" t="s">
        <v>144</v>
      </c>
      <c r="C29" s="81"/>
      <c r="E29" s="4"/>
      <c r="G29" s="75"/>
    </row>
    <row r="30" spans="1:7" x14ac:dyDescent="0.35">
      <c r="A30" s="67" t="s">
        <v>109</v>
      </c>
      <c r="B30" s="68" t="s">
        <v>144</v>
      </c>
      <c r="C30" s="81"/>
      <c r="E30" s="4"/>
      <c r="G30" s="75"/>
    </row>
    <row r="31" spans="1:7" x14ac:dyDescent="0.35">
      <c r="A31" s="67" t="s">
        <v>110</v>
      </c>
      <c r="B31" s="68" t="s">
        <v>144</v>
      </c>
      <c r="C31" s="81"/>
      <c r="E31" s="4"/>
      <c r="G31" s="75"/>
    </row>
    <row r="32" spans="1:7" x14ac:dyDescent="0.35">
      <c r="A32" s="67" t="s">
        <v>111</v>
      </c>
      <c r="B32" s="68" t="s">
        <v>144</v>
      </c>
      <c r="C32" s="81"/>
      <c r="E32" s="4"/>
      <c r="G32" s="75"/>
    </row>
    <row r="33" spans="1:7" x14ac:dyDescent="0.35">
      <c r="A33" s="67" t="s">
        <v>112</v>
      </c>
      <c r="B33" s="68" t="s">
        <v>144</v>
      </c>
      <c r="C33" s="81"/>
      <c r="E33" s="4"/>
      <c r="G33" s="75"/>
    </row>
    <row r="34" spans="1:7" x14ac:dyDescent="0.35">
      <c r="A34" s="67" t="s">
        <v>113</v>
      </c>
      <c r="B34" s="68" t="s">
        <v>144</v>
      </c>
      <c r="C34" s="81"/>
      <c r="E34" s="4"/>
      <c r="G34" s="75"/>
    </row>
    <row r="35" spans="1:7" x14ac:dyDescent="0.35">
      <c r="A35" s="67" t="s">
        <v>114</v>
      </c>
      <c r="B35" s="68" t="s">
        <v>144</v>
      </c>
      <c r="C35" s="81"/>
      <c r="E35" s="4"/>
      <c r="G35" s="75"/>
    </row>
    <row r="36" spans="1:7" x14ac:dyDescent="0.35">
      <c r="A36" s="67" t="s">
        <v>115</v>
      </c>
      <c r="B36" s="68" t="s">
        <v>144</v>
      </c>
      <c r="C36" s="81"/>
      <c r="E36" s="4"/>
      <c r="G36" s="75"/>
    </row>
    <row r="37" spans="1:7" x14ac:dyDescent="0.35">
      <c r="A37" s="67" t="s">
        <v>116</v>
      </c>
      <c r="B37" s="68" t="s">
        <v>144</v>
      </c>
      <c r="C37" s="81"/>
      <c r="E37" s="4"/>
      <c r="G37" s="75"/>
    </row>
    <row r="38" spans="1:7" x14ac:dyDescent="0.35">
      <c r="A38" s="67" t="s">
        <v>117</v>
      </c>
      <c r="B38" s="68" t="s">
        <v>144</v>
      </c>
      <c r="C38" s="81"/>
      <c r="E38" s="4"/>
      <c r="G38" s="75"/>
    </row>
    <row r="39" spans="1:7" x14ac:dyDescent="0.35">
      <c r="A39" s="67" t="s">
        <v>118</v>
      </c>
      <c r="B39" s="68" t="s">
        <v>144</v>
      </c>
      <c r="C39" s="81"/>
      <c r="E39" s="4"/>
      <c r="G39" s="75"/>
    </row>
    <row r="40" spans="1:7" x14ac:dyDescent="0.35">
      <c r="A40" s="67" t="s">
        <v>119</v>
      </c>
      <c r="B40" s="68" t="s">
        <v>144</v>
      </c>
      <c r="C40" s="81"/>
      <c r="E40" s="4"/>
      <c r="G40" s="75"/>
    </row>
    <row r="41" spans="1:7" x14ac:dyDescent="0.35">
      <c r="A41" s="67" t="s">
        <v>120</v>
      </c>
      <c r="B41" s="68" t="s">
        <v>144</v>
      </c>
      <c r="C41" s="81"/>
      <c r="E41" s="4"/>
      <c r="G41" s="75"/>
    </row>
    <row r="42" spans="1:7" x14ac:dyDescent="0.35">
      <c r="A42" s="67" t="s">
        <v>121</v>
      </c>
      <c r="B42" s="68" t="s">
        <v>144</v>
      </c>
      <c r="C42" s="81"/>
      <c r="E42" s="4"/>
      <c r="G42" s="75"/>
    </row>
    <row r="43" spans="1:7" x14ac:dyDescent="0.35">
      <c r="A43" s="67" t="s">
        <v>122</v>
      </c>
      <c r="B43" s="68" t="s">
        <v>144</v>
      </c>
      <c r="C43" s="81"/>
      <c r="E43" s="4"/>
      <c r="G43" s="75"/>
    </row>
    <row r="44" spans="1:7" x14ac:dyDescent="0.35">
      <c r="A44" s="67" t="s">
        <v>123</v>
      </c>
      <c r="B44" s="68" t="s">
        <v>144</v>
      </c>
      <c r="C44" s="81"/>
      <c r="E44" s="4"/>
      <c r="G44" s="75"/>
    </row>
    <row r="45" spans="1:7" x14ac:dyDescent="0.35">
      <c r="A45" s="67" t="s">
        <v>124</v>
      </c>
      <c r="B45" s="68" t="s">
        <v>144</v>
      </c>
      <c r="C45" s="81"/>
      <c r="E45" s="4"/>
      <c r="G45" s="75"/>
    </row>
    <row r="46" spans="1:7" x14ac:dyDescent="0.35">
      <c r="A46" s="67" t="s">
        <v>125</v>
      </c>
      <c r="B46" s="68" t="s">
        <v>144</v>
      </c>
      <c r="C46" s="81"/>
      <c r="E46" s="4"/>
      <c r="G46" s="75"/>
    </row>
    <row r="47" spans="1:7" x14ac:dyDescent="0.35">
      <c r="A47" s="67" t="s">
        <v>126</v>
      </c>
      <c r="B47" s="68" t="s">
        <v>144</v>
      </c>
      <c r="C47" s="81"/>
      <c r="E47" s="4"/>
      <c r="G47" s="75"/>
    </row>
    <row r="48" spans="1:7" x14ac:dyDescent="0.35">
      <c r="A48" s="67" t="s">
        <v>127</v>
      </c>
      <c r="B48" s="68" t="s">
        <v>144</v>
      </c>
      <c r="C48" s="81"/>
    </row>
    <row r="49" spans="1:7" x14ac:dyDescent="0.35">
      <c r="A49" s="67" t="s">
        <v>128</v>
      </c>
      <c r="B49" s="68" t="s">
        <v>144</v>
      </c>
      <c r="C49" s="81"/>
    </row>
    <row r="50" spans="1:7" x14ac:dyDescent="0.35">
      <c r="A50" s="6" t="s">
        <v>152</v>
      </c>
      <c r="B50" s="98" t="s">
        <v>153</v>
      </c>
      <c r="C50" s="82">
        <f>SUM(C10:C49)</f>
        <v>0</v>
      </c>
    </row>
    <row r="51" spans="1:7" x14ac:dyDescent="0.35">
      <c r="A51" s="11"/>
      <c r="C51" s="87"/>
    </row>
    <row r="52" spans="1:7" x14ac:dyDescent="0.35">
      <c r="A52" s="11" t="s">
        <v>91</v>
      </c>
    </row>
    <row r="54" spans="1:7" x14ac:dyDescent="0.35">
      <c r="A54" s="67">
        <v>3</v>
      </c>
      <c r="B54" s="60" t="s">
        <v>9</v>
      </c>
      <c r="C54" s="16"/>
      <c r="E54" s="67">
        <v>4</v>
      </c>
      <c r="F54" s="17" t="s">
        <v>76</v>
      </c>
      <c r="G54" s="16"/>
    </row>
    <row r="55" spans="1:7" x14ac:dyDescent="0.35">
      <c r="A55" s="67">
        <v>33</v>
      </c>
      <c r="B55" s="68" t="s">
        <v>11</v>
      </c>
      <c r="C55" s="83"/>
      <c r="E55" s="67">
        <v>40</v>
      </c>
      <c r="F55" s="68" t="s">
        <v>12</v>
      </c>
      <c r="G55" s="83"/>
    </row>
    <row r="56" spans="1:7" x14ac:dyDescent="0.35">
      <c r="A56" s="67">
        <v>340</v>
      </c>
      <c r="B56" s="88" t="s">
        <v>23</v>
      </c>
      <c r="C56" s="83"/>
      <c r="E56" s="67">
        <v>41</v>
      </c>
      <c r="F56" s="68" t="s">
        <v>13</v>
      </c>
      <c r="G56" s="83"/>
    </row>
    <row r="57" spans="1:7" x14ac:dyDescent="0.35">
      <c r="A57" s="67">
        <v>344</v>
      </c>
      <c r="B57" s="88" t="s">
        <v>147</v>
      </c>
      <c r="C57" s="83"/>
      <c r="E57" s="67">
        <v>42</v>
      </c>
      <c r="F57" s="68" t="s">
        <v>15</v>
      </c>
      <c r="G57" s="83"/>
    </row>
    <row r="58" spans="1:7" x14ac:dyDescent="0.35">
      <c r="A58" s="67">
        <v>35</v>
      </c>
      <c r="B58" s="88" t="s">
        <v>145</v>
      </c>
      <c r="C58" s="83"/>
      <c r="E58" s="67">
        <v>43</v>
      </c>
      <c r="F58" s="88" t="s">
        <v>17</v>
      </c>
      <c r="G58" s="83"/>
    </row>
    <row r="59" spans="1:7" x14ac:dyDescent="0.35">
      <c r="A59" s="67">
        <v>3621</v>
      </c>
      <c r="B59" s="88" t="s">
        <v>158</v>
      </c>
      <c r="C59" s="83"/>
      <c r="E59" s="67">
        <v>4391</v>
      </c>
      <c r="F59" s="88" t="s">
        <v>22</v>
      </c>
      <c r="G59" s="83"/>
    </row>
    <row r="60" spans="1:7" x14ac:dyDescent="0.35">
      <c r="A60" s="67">
        <v>364</v>
      </c>
      <c r="B60" s="88" t="s">
        <v>14</v>
      </c>
      <c r="C60" s="83"/>
      <c r="E60" s="67">
        <v>44</v>
      </c>
      <c r="F60" s="88" t="s">
        <v>19</v>
      </c>
      <c r="G60" s="83"/>
    </row>
    <row r="61" spans="1:7" x14ac:dyDescent="0.35">
      <c r="A61" s="67">
        <v>365</v>
      </c>
      <c r="B61" s="88" t="s">
        <v>16</v>
      </c>
      <c r="C61" s="83"/>
      <c r="E61" s="67">
        <v>440</v>
      </c>
      <c r="F61" s="88" t="s">
        <v>24</v>
      </c>
      <c r="G61" s="83"/>
    </row>
    <row r="62" spans="1:7" x14ac:dyDescent="0.35">
      <c r="A62" s="67">
        <v>366</v>
      </c>
      <c r="B62" s="88" t="s">
        <v>18</v>
      </c>
      <c r="C62" s="83"/>
      <c r="E62" s="67">
        <v>444</v>
      </c>
      <c r="F62" s="88" t="s">
        <v>147</v>
      </c>
      <c r="G62" s="83"/>
    </row>
    <row r="63" spans="1:7" x14ac:dyDescent="0.35">
      <c r="A63" s="67">
        <v>3811</v>
      </c>
      <c r="B63" s="88" t="s">
        <v>148</v>
      </c>
      <c r="C63" s="83"/>
      <c r="E63" s="67">
        <v>45</v>
      </c>
      <c r="F63" s="88" t="s">
        <v>146</v>
      </c>
      <c r="G63" s="83"/>
    </row>
    <row r="64" spans="1:7" x14ac:dyDescent="0.35">
      <c r="A64" s="67">
        <v>3841</v>
      </c>
      <c r="B64" s="88" t="s">
        <v>149</v>
      </c>
      <c r="C64" s="83"/>
      <c r="E64" s="67">
        <v>46</v>
      </c>
      <c r="F64" s="88" t="s">
        <v>20</v>
      </c>
      <c r="G64" s="83"/>
    </row>
    <row r="65" spans="1:8" x14ac:dyDescent="0.35">
      <c r="A65" s="67">
        <v>387</v>
      </c>
      <c r="B65" s="88" t="s">
        <v>84</v>
      </c>
      <c r="C65" s="83"/>
      <c r="E65" s="67">
        <v>4621</v>
      </c>
      <c r="F65" s="88" t="s">
        <v>66</v>
      </c>
      <c r="G65" s="83"/>
    </row>
    <row r="66" spans="1:8" x14ac:dyDescent="0.35">
      <c r="A66" s="67">
        <v>389</v>
      </c>
      <c r="B66" s="68" t="s">
        <v>141</v>
      </c>
      <c r="C66" s="83"/>
      <c r="D66" s="86"/>
      <c r="E66" s="67">
        <v>4695</v>
      </c>
      <c r="F66" s="88" t="s">
        <v>150</v>
      </c>
      <c r="G66" s="83"/>
    </row>
    <row r="67" spans="1:8" x14ac:dyDescent="0.35">
      <c r="A67" s="4"/>
      <c r="C67" s="75"/>
      <c r="D67" s="86"/>
      <c r="E67" s="67">
        <v>48</v>
      </c>
      <c r="F67" s="88" t="s">
        <v>25</v>
      </c>
      <c r="G67" s="83"/>
    </row>
    <row r="68" spans="1:8" x14ac:dyDescent="0.35">
      <c r="A68" s="15"/>
      <c r="B68" s="17" t="s">
        <v>75</v>
      </c>
      <c r="C68" s="82">
        <f>C69-C70</f>
        <v>0</v>
      </c>
      <c r="E68" s="67">
        <v>489</v>
      </c>
      <c r="F68" s="68" t="s">
        <v>21</v>
      </c>
      <c r="G68" s="83"/>
    </row>
    <row r="69" spans="1:8" x14ac:dyDescent="0.35">
      <c r="A69" s="67">
        <v>9000</v>
      </c>
      <c r="B69" s="68" t="s">
        <v>77</v>
      </c>
      <c r="C69" s="83"/>
      <c r="H69" s="72"/>
    </row>
    <row r="70" spans="1:8" x14ac:dyDescent="0.35">
      <c r="A70" s="67">
        <v>9001</v>
      </c>
      <c r="B70" s="68" t="s">
        <v>78</v>
      </c>
      <c r="C70" s="83"/>
    </row>
    <row r="71" spans="1:8" x14ac:dyDescent="0.35">
      <c r="A71" s="4"/>
      <c r="C71" s="75"/>
    </row>
    <row r="72" spans="1:8" x14ac:dyDescent="0.35">
      <c r="A72" s="11" t="s">
        <v>26</v>
      </c>
    </row>
    <row r="73" spans="1:8" x14ac:dyDescent="0.35">
      <c r="A73" s="12"/>
      <c r="B73" s="76"/>
      <c r="C73" s="80"/>
      <c r="E73" s="12"/>
      <c r="F73" s="13"/>
      <c r="G73" s="80"/>
    </row>
    <row r="74" spans="1:8" x14ac:dyDescent="0.35">
      <c r="A74" s="67">
        <v>5</v>
      </c>
      <c r="B74" s="60" t="s">
        <v>81</v>
      </c>
      <c r="C74" s="84"/>
      <c r="E74" s="67">
        <v>6</v>
      </c>
      <c r="F74" s="60" t="s">
        <v>38</v>
      </c>
      <c r="G74" s="84"/>
    </row>
    <row r="75" spans="1:8" x14ac:dyDescent="0.35">
      <c r="A75" s="67">
        <v>50</v>
      </c>
      <c r="B75" s="68" t="s">
        <v>27</v>
      </c>
      <c r="C75" s="83"/>
      <c r="E75" s="67">
        <v>60</v>
      </c>
      <c r="F75" s="68" t="s">
        <v>82</v>
      </c>
      <c r="G75" s="83"/>
    </row>
    <row r="76" spans="1:8" x14ac:dyDescent="0.35">
      <c r="A76" s="67">
        <v>51</v>
      </c>
      <c r="B76" s="68" t="s">
        <v>28</v>
      </c>
      <c r="C76" s="83"/>
      <c r="E76" s="67">
        <v>61</v>
      </c>
      <c r="F76" s="68" t="s">
        <v>29</v>
      </c>
      <c r="G76" s="83"/>
    </row>
    <row r="77" spans="1:8" x14ac:dyDescent="0.35">
      <c r="A77" s="67">
        <v>52</v>
      </c>
      <c r="B77" s="68" t="s">
        <v>30</v>
      </c>
      <c r="C77" s="83"/>
      <c r="E77" s="67">
        <v>62</v>
      </c>
      <c r="F77" s="68" t="s">
        <v>83</v>
      </c>
      <c r="G77" s="83"/>
    </row>
    <row r="78" spans="1:8" x14ac:dyDescent="0.35">
      <c r="A78" s="67">
        <v>54</v>
      </c>
      <c r="B78" s="68" t="s">
        <v>31</v>
      </c>
      <c r="C78" s="83"/>
      <c r="E78" s="67">
        <v>63</v>
      </c>
      <c r="F78" s="68" t="s">
        <v>32</v>
      </c>
      <c r="G78" s="83"/>
    </row>
    <row r="79" spans="1:8" x14ac:dyDescent="0.35">
      <c r="A79" s="67">
        <v>55</v>
      </c>
      <c r="B79" s="68" t="s">
        <v>33</v>
      </c>
      <c r="C79" s="83"/>
      <c r="E79" s="67">
        <v>64</v>
      </c>
      <c r="F79" s="68" t="s">
        <v>34</v>
      </c>
      <c r="G79" s="83"/>
    </row>
    <row r="80" spans="1:8" x14ac:dyDescent="0.35">
      <c r="A80" s="67">
        <v>56</v>
      </c>
      <c r="B80" s="68" t="s">
        <v>35</v>
      </c>
      <c r="C80" s="83"/>
      <c r="E80" s="67">
        <v>65</v>
      </c>
      <c r="F80" s="68" t="s">
        <v>80</v>
      </c>
      <c r="G80" s="83"/>
    </row>
    <row r="81" spans="1:7" x14ac:dyDescent="0.35">
      <c r="A81" s="4"/>
      <c r="C81" s="75"/>
      <c r="E81" s="67">
        <v>66</v>
      </c>
      <c r="F81" s="68" t="s">
        <v>36</v>
      </c>
      <c r="G81" s="83"/>
    </row>
    <row r="82" spans="1:7" x14ac:dyDescent="0.35">
      <c r="A82" s="5"/>
      <c r="B82" s="78"/>
    </row>
    <row r="83" spans="1:7" x14ac:dyDescent="0.35">
      <c r="A83" s="6" t="s">
        <v>37</v>
      </c>
      <c r="B83" s="77"/>
      <c r="C83" s="82">
        <f>SUM(C75:C80)</f>
        <v>0</v>
      </c>
      <c r="E83" s="6" t="s">
        <v>85</v>
      </c>
      <c r="F83" s="70"/>
      <c r="G83" s="82">
        <f>SUM(G75:G81)</f>
        <v>0</v>
      </c>
    </row>
    <row r="84" spans="1:7" x14ac:dyDescent="0.35">
      <c r="A84" s="6" t="s">
        <v>39</v>
      </c>
      <c r="B84" s="77"/>
      <c r="C84" s="82">
        <f>C83-G83</f>
        <v>0</v>
      </c>
    </row>
  </sheetData>
  <sheetProtection sheet="1" objects="1" scenarios="1"/>
  <pageMargins left="0.70866141732283472" right="0.70866141732283472" top="0.78740157480314965" bottom="0.78740157480314965" header="0.31496062992125984" footer="0.31496062992125984"/>
  <pageSetup paperSize="9" scale="99" orientation="portrait" r:id="rId1"/>
  <headerFooter>
    <oddHeader>&amp;L&amp;"Arial,Standard"Finanzdepartement Kanton Luzern&amp;R&amp;"Arial,Standard"Handbuch Finanzhaushalt der Gemeinden
&amp;"Arial,Fett"Finanzkennzahlen - Vorlage</oddHeader>
    <oddFooter>&amp;L&amp;"Arial,Standard"&amp;8Stand: 11.04.2023</oddFooter>
  </headerFooter>
  <rowBreaks count="1" manualBreakCount="1">
    <brk id="50"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WS73"/>
  <sheetViews>
    <sheetView zoomScaleNormal="100" workbookViewId="0">
      <selection activeCell="A12" sqref="A12:F12"/>
    </sheetView>
  </sheetViews>
  <sheetFormatPr baseColWidth="10" defaultRowHeight="14.5" x14ac:dyDescent="0.35"/>
  <cols>
    <col min="1" max="1" width="28.1796875" style="30" customWidth="1"/>
    <col min="2" max="2" width="17" style="30" customWidth="1"/>
    <col min="3" max="3" width="15.26953125" style="31" customWidth="1"/>
    <col min="4" max="4" width="19" style="32" customWidth="1"/>
    <col min="5" max="5" width="5.7265625" style="33" customWidth="1"/>
    <col min="6" max="6" width="13.7265625" style="30" customWidth="1"/>
    <col min="7" max="290" width="11.453125" style="4"/>
    <col min="291" max="1293" width="11.453125" style="45"/>
  </cols>
  <sheetData>
    <row r="1" spans="1:9" ht="18" x14ac:dyDescent="0.4">
      <c r="A1" s="113" t="s">
        <v>40</v>
      </c>
      <c r="B1" s="113"/>
      <c r="C1" s="113"/>
      <c r="D1" s="113"/>
      <c r="E1" s="113"/>
      <c r="F1" s="113"/>
    </row>
    <row r="2" spans="1:9" x14ac:dyDescent="0.35">
      <c r="A2" s="18"/>
      <c r="B2" s="3"/>
      <c r="C2" s="4"/>
      <c r="D2" s="4"/>
      <c r="E2" s="4"/>
      <c r="F2" s="3"/>
    </row>
    <row r="3" spans="1:9" x14ac:dyDescent="0.35">
      <c r="A3" s="6" t="s">
        <v>1</v>
      </c>
      <c r="B3" s="19"/>
      <c r="C3" s="44" t="str">
        <f>IF(Eingaben!C3&lt;&gt;"",Eingaben!C3,"")</f>
        <v/>
      </c>
      <c r="D3" s="4"/>
      <c r="E3" s="6" t="s">
        <v>2</v>
      </c>
      <c r="F3" s="19" t="str">
        <f>IF(Eingaben!G3&lt;&gt;"",Eingaben!G3,"")</f>
        <v/>
      </c>
    </row>
    <row r="4" spans="1:9" x14ac:dyDescent="0.35">
      <c r="A4" s="20"/>
      <c r="B4" s="21"/>
      <c r="C4" s="22"/>
      <c r="D4" s="23"/>
      <c r="E4" s="24"/>
      <c r="F4" s="20"/>
    </row>
    <row r="5" spans="1:9" x14ac:dyDescent="0.35">
      <c r="A5" s="117" t="s">
        <v>41</v>
      </c>
      <c r="B5" s="118"/>
      <c r="C5" s="118"/>
      <c r="D5" s="118"/>
      <c r="E5" s="118"/>
      <c r="F5" s="119"/>
    </row>
    <row r="6" spans="1:9" ht="15" customHeight="1" x14ac:dyDescent="0.35">
      <c r="A6" s="41" t="s">
        <v>155</v>
      </c>
      <c r="B6" s="42"/>
      <c r="C6" s="42"/>
      <c r="D6" s="42"/>
      <c r="E6" s="42"/>
      <c r="F6" s="43"/>
    </row>
    <row r="7" spans="1:9" ht="24.75" customHeight="1" x14ac:dyDescent="0.35">
      <c r="A7" s="114" t="s">
        <v>162</v>
      </c>
      <c r="B7" s="115"/>
      <c r="C7" s="115"/>
      <c r="D7" s="115"/>
      <c r="E7" s="115"/>
      <c r="F7" s="116"/>
      <c r="I7" s="112"/>
    </row>
    <row r="8" spans="1:9" x14ac:dyDescent="0.35">
      <c r="A8" s="25"/>
      <c r="B8" s="26"/>
      <c r="C8" s="27"/>
      <c r="D8" s="34"/>
      <c r="E8" s="35"/>
      <c r="F8" s="36"/>
    </row>
    <row r="9" spans="1:9" x14ac:dyDescent="0.35">
      <c r="A9" s="97" t="str">
        <f>"Selbstfinanzierungsgrad "&amp;Eingaben!G3</f>
        <v xml:space="preserve">Selbstfinanzierungsgrad </v>
      </c>
      <c r="B9" s="62"/>
      <c r="C9" s="89" t="str">
        <f>Selbstfinanzierungsgrad!G36</f>
        <v>Fehlende Werte</v>
      </c>
      <c r="D9" s="34" t="str">
        <f>IF(OR(Selbstfinanzierungsgrad!G30&lt;0,Selbstfinanzierungsgrad!G34&lt;0),"Selbstfinanzierung und/oder Nettoinvestitionen negativ","")</f>
        <v/>
      </c>
      <c r="E9" s="35"/>
      <c r="F9" s="36"/>
    </row>
    <row r="10" spans="1:9" x14ac:dyDescent="0.35">
      <c r="A10" s="28" t="s">
        <v>52</v>
      </c>
      <c r="B10" s="29"/>
      <c r="C10" s="90" t="str">
        <f>Selbstfinanzierungsgrad!G47</f>
        <v>Fehlende Werte</v>
      </c>
      <c r="D10" s="29" t="str">
        <f>IF(OR(Selbstfinanzierungsgrad!D43&lt;0,Selbstfinanzierungsgrad!G43&lt;0),"Selbstfinanzierung und/oder Nettoinvestitionen negativ","")</f>
        <v/>
      </c>
      <c r="E10" s="38"/>
      <c r="F10" s="39"/>
    </row>
    <row r="11" spans="1:9" x14ac:dyDescent="0.35">
      <c r="B11" s="4"/>
    </row>
    <row r="12" spans="1:9" x14ac:dyDescent="0.35">
      <c r="A12" s="117" t="s">
        <v>42</v>
      </c>
      <c r="B12" s="118"/>
      <c r="C12" s="118"/>
      <c r="D12" s="118"/>
      <c r="E12" s="118"/>
      <c r="F12" s="119"/>
    </row>
    <row r="13" spans="1:9" ht="14.5" customHeight="1" x14ac:dyDescent="0.35">
      <c r="A13" s="114" t="s">
        <v>56</v>
      </c>
      <c r="B13" s="115"/>
      <c r="C13" s="115"/>
      <c r="D13" s="115"/>
      <c r="E13" s="115"/>
      <c r="F13" s="116"/>
    </row>
    <row r="14" spans="1:9" ht="24.75" customHeight="1" x14ac:dyDescent="0.35">
      <c r="A14" s="114" t="s">
        <v>163</v>
      </c>
      <c r="B14" s="115"/>
      <c r="C14" s="115"/>
      <c r="D14" s="115"/>
      <c r="E14" s="115"/>
      <c r="F14" s="116"/>
    </row>
    <row r="15" spans="1:9" x14ac:dyDescent="0.35">
      <c r="A15" s="25"/>
      <c r="B15" s="26"/>
      <c r="C15" s="27"/>
      <c r="D15" s="34"/>
      <c r="E15" s="35"/>
      <c r="F15" s="36"/>
    </row>
    <row r="16" spans="1:9" x14ac:dyDescent="0.35">
      <c r="A16" s="28" t="s">
        <v>48</v>
      </c>
      <c r="B16" s="29"/>
      <c r="C16" s="90" t="str">
        <f>Selbstfinanzierungsanteil!F42</f>
        <v>Fehlende Werte</v>
      </c>
      <c r="D16" s="106" t="str">
        <f>IF(OR(Selbstfinanzierungsgrad!G36&lt;0,Selbstfinanzierungsgrad!D40&lt;0),"Selbstfinanzierung und/oder Nettoinvestitionen negativ","")</f>
        <v/>
      </c>
      <c r="E16" s="38"/>
      <c r="F16" s="39"/>
    </row>
    <row r="17" spans="1:6" x14ac:dyDescent="0.35">
      <c r="B17" s="4"/>
    </row>
    <row r="18" spans="1:6" x14ac:dyDescent="0.35">
      <c r="A18" s="117" t="s">
        <v>47</v>
      </c>
      <c r="B18" s="118"/>
      <c r="C18" s="118"/>
      <c r="D18" s="118"/>
      <c r="E18" s="118"/>
      <c r="F18" s="119"/>
    </row>
    <row r="19" spans="1:6" ht="24.75" customHeight="1" x14ac:dyDescent="0.35">
      <c r="A19" s="114" t="s">
        <v>43</v>
      </c>
      <c r="B19" s="115"/>
      <c r="C19" s="115"/>
      <c r="D19" s="115"/>
      <c r="E19" s="115"/>
      <c r="F19" s="116"/>
    </row>
    <row r="20" spans="1:6" ht="12.75" customHeight="1" x14ac:dyDescent="0.35">
      <c r="A20" s="114" t="s">
        <v>86</v>
      </c>
      <c r="B20" s="115"/>
      <c r="C20" s="115"/>
      <c r="D20" s="115"/>
      <c r="E20" s="115"/>
      <c r="F20" s="116"/>
    </row>
    <row r="21" spans="1:6" x14ac:dyDescent="0.35">
      <c r="A21" s="25"/>
      <c r="B21" s="26"/>
      <c r="C21" s="26"/>
      <c r="D21" s="34"/>
      <c r="E21" s="35"/>
      <c r="F21" s="36"/>
    </row>
    <row r="22" spans="1:6" x14ac:dyDescent="0.35">
      <c r="A22" s="28" t="s">
        <v>47</v>
      </c>
      <c r="B22" s="29"/>
      <c r="C22" s="90" t="str">
        <f>Zinsbelastungsanteil!F28</f>
        <v>Fehlende Werte</v>
      </c>
      <c r="D22" s="37"/>
      <c r="E22" s="38"/>
      <c r="F22" s="39"/>
    </row>
    <row r="23" spans="1:6" x14ac:dyDescent="0.35">
      <c r="B23" s="4"/>
    </row>
    <row r="24" spans="1:6" x14ac:dyDescent="0.35">
      <c r="A24" s="117" t="s">
        <v>54</v>
      </c>
      <c r="B24" s="118"/>
      <c r="C24" s="118"/>
      <c r="D24" s="118"/>
      <c r="E24" s="118"/>
      <c r="F24" s="119"/>
    </row>
    <row r="25" spans="1:6" ht="26.25" customHeight="1" x14ac:dyDescent="0.35">
      <c r="A25" s="114" t="s">
        <v>58</v>
      </c>
      <c r="B25" s="115"/>
      <c r="C25" s="115"/>
      <c r="D25" s="115"/>
      <c r="E25" s="115"/>
      <c r="F25" s="116"/>
    </row>
    <row r="26" spans="1:6" ht="12.75" customHeight="1" x14ac:dyDescent="0.35">
      <c r="A26" s="114" t="s">
        <v>44</v>
      </c>
      <c r="B26" s="115"/>
      <c r="C26" s="115"/>
      <c r="D26" s="115"/>
      <c r="E26" s="115"/>
      <c r="F26" s="116"/>
    </row>
    <row r="27" spans="1:6" x14ac:dyDescent="0.35">
      <c r="A27" s="25"/>
      <c r="B27" s="26"/>
      <c r="C27" s="27"/>
      <c r="D27" s="34"/>
      <c r="E27" s="35"/>
      <c r="F27" s="36"/>
    </row>
    <row r="28" spans="1:6" x14ac:dyDescent="0.35">
      <c r="A28" s="28" t="s">
        <v>73</v>
      </c>
      <c r="B28" s="29"/>
      <c r="C28" s="91" t="str">
        <f>'Kapitaldienstanteil '!F32</f>
        <v>Fehlende Werte</v>
      </c>
      <c r="D28" s="37"/>
      <c r="E28" s="38"/>
      <c r="F28" s="39"/>
    </row>
    <row r="29" spans="1:6" x14ac:dyDescent="0.35">
      <c r="B29" s="4"/>
    </row>
    <row r="30" spans="1:6" x14ac:dyDescent="0.35">
      <c r="A30" s="117" t="s">
        <v>45</v>
      </c>
      <c r="B30" s="118"/>
      <c r="C30" s="118"/>
      <c r="D30" s="118"/>
      <c r="E30" s="118"/>
      <c r="F30" s="119"/>
    </row>
    <row r="31" spans="1:6" ht="25.5" customHeight="1" x14ac:dyDescent="0.35">
      <c r="A31" s="114" t="s">
        <v>159</v>
      </c>
      <c r="B31" s="115"/>
      <c r="C31" s="115"/>
      <c r="D31" s="115"/>
      <c r="E31" s="115"/>
      <c r="F31" s="116"/>
    </row>
    <row r="32" spans="1:6" ht="12.75" customHeight="1" x14ac:dyDescent="0.35">
      <c r="A32" s="114" t="s">
        <v>90</v>
      </c>
      <c r="B32" s="115"/>
      <c r="C32" s="115"/>
      <c r="D32" s="115"/>
      <c r="E32" s="115"/>
      <c r="F32" s="116"/>
    </row>
    <row r="33" spans="1:8" x14ac:dyDescent="0.35">
      <c r="A33" s="25"/>
      <c r="B33" s="26"/>
      <c r="C33" s="27"/>
      <c r="D33" s="34"/>
      <c r="E33" s="35"/>
      <c r="F33" s="36"/>
      <c r="H33" s="111"/>
    </row>
    <row r="34" spans="1:8" x14ac:dyDescent="0.35">
      <c r="A34" s="28" t="s">
        <v>45</v>
      </c>
      <c r="B34" s="29"/>
      <c r="C34" s="91" t="str">
        <f>Nettoverschuldungsquotient!F24</f>
        <v>Fehlende Werte</v>
      </c>
      <c r="D34" s="37"/>
      <c r="E34" s="38"/>
      <c r="F34" s="39"/>
    </row>
    <row r="35" spans="1:8" x14ac:dyDescent="0.35">
      <c r="B35" s="4"/>
    </row>
    <row r="36" spans="1:8" x14ac:dyDescent="0.35">
      <c r="A36" s="117" t="s">
        <v>64</v>
      </c>
      <c r="B36" s="118"/>
      <c r="C36" s="118"/>
      <c r="D36" s="118"/>
      <c r="E36" s="118"/>
      <c r="F36" s="119"/>
    </row>
    <row r="37" spans="1:8" x14ac:dyDescent="0.35">
      <c r="A37" s="114" t="s">
        <v>46</v>
      </c>
      <c r="B37" s="115"/>
      <c r="C37" s="115"/>
      <c r="D37" s="115"/>
      <c r="E37" s="115"/>
      <c r="F37" s="116"/>
    </row>
    <row r="38" spans="1:8" ht="12.75" customHeight="1" x14ac:dyDescent="0.35">
      <c r="A38" s="114" t="s">
        <v>164</v>
      </c>
      <c r="B38" s="115"/>
      <c r="C38" s="115"/>
      <c r="D38" s="115"/>
      <c r="E38" s="115"/>
      <c r="F38" s="116"/>
    </row>
    <row r="39" spans="1:8" x14ac:dyDescent="0.35">
      <c r="A39" s="25"/>
      <c r="B39" s="26"/>
      <c r="C39" s="27"/>
      <c r="D39" s="34"/>
      <c r="E39" s="35"/>
      <c r="F39" s="36"/>
    </row>
    <row r="40" spans="1:8" x14ac:dyDescent="0.35">
      <c r="A40" s="28" t="s">
        <v>64</v>
      </c>
      <c r="B40" s="29"/>
      <c r="C40" s="92" t="str">
        <f>'Nettoschuld je Einw.'!F20</f>
        <v>Fehlende Werte</v>
      </c>
      <c r="D40" s="37"/>
      <c r="E40" s="38"/>
      <c r="F40" s="39"/>
    </row>
    <row r="41" spans="1:8" x14ac:dyDescent="0.35">
      <c r="B41" s="4"/>
    </row>
    <row r="42" spans="1:8" x14ac:dyDescent="0.35">
      <c r="A42" s="117" t="s">
        <v>89</v>
      </c>
      <c r="B42" s="118"/>
      <c r="C42" s="118"/>
      <c r="D42" s="118"/>
      <c r="E42" s="118"/>
      <c r="F42" s="119"/>
    </row>
    <row r="43" spans="1:8" ht="26.25" customHeight="1" x14ac:dyDescent="0.35">
      <c r="A43" s="114" t="s">
        <v>59</v>
      </c>
      <c r="B43" s="115"/>
      <c r="C43" s="115"/>
      <c r="D43" s="115"/>
      <c r="E43" s="115"/>
      <c r="F43" s="116"/>
    </row>
    <row r="44" spans="1:8" ht="12.75" customHeight="1" x14ac:dyDescent="0.35">
      <c r="A44" s="114" t="s">
        <v>161</v>
      </c>
      <c r="B44" s="115"/>
      <c r="C44" s="115"/>
      <c r="D44" s="115"/>
      <c r="E44" s="115"/>
      <c r="F44" s="116"/>
      <c r="H44" s="111"/>
    </row>
    <row r="45" spans="1:8" x14ac:dyDescent="0.35">
      <c r="A45" s="25"/>
      <c r="B45" s="26"/>
      <c r="C45" s="27"/>
      <c r="D45" s="34"/>
      <c r="E45" s="35"/>
      <c r="F45" s="36"/>
    </row>
    <row r="46" spans="1:8" x14ac:dyDescent="0.35">
      <c r="A46" s="28" t="s">
        <v>89</v>
      </c>
      <c r="B46" s="29"/>
      <c r="C46" s="92" t="str">
        <f>'Nettoschuld ohne SF je Einw.'!F22</f>
        <v>Fehlende Werte</v>
      </c>
      <c r="D46" s="37"/>
      <c r="E46" s="38"/>
      <c r="F46" s="39"/>
    </row>
    <row r="47" spans="1:8" x14ac:dyDescent="0.35">
      <c r="B47" s="4"/>
    </row>
    <row r="48" spans="1:8" x14ac:dyDescent="0.35">
      <c r="A48" s="117" t="s">
        <v>55</v>
      </c>
      <c r="B48" s="118"/>
      <c r="C48" s="118"/>
      <c r="D48" s="118"/>
      <c r="E48" s="118"/>
      <c r="F48" s="119"/>
    </row>
    <row r="49" spans="1:6" ht="26.25" customHeight="1" x14ac:dyDescent="0.35">
      <c r="A49" s="114" t="s">
        <v>60</v>
      </c>
      <c r="B49" s="115"/>
      <c r="C49" s="115"/>
      <c r="D49" s="115"/>
      <c r="E49" s="115"/>
      <c r="F49" s="116"/>
    </row>
    <row r="50" spans="1:6" ht="12.75" customHeight="1" x14ac:dyDescent="0.35">
      <c r="A50" s="114" t="s">
        <v>88</v>
      </c>
      <c r="B50" s="115"/>
      <c r="C50" s="115"/>
      <c r="D50" s="115"/>
      <c r="E50" s="115"/>
      <c r="F50" s="116"/>
    </row>
    <row r="51" spans="1:6" x14ac:dyDescent="0.35">
      <c r="A51" s="25"/>
      <c r="B51" s="26"/>
      <c r="C51" s="27"/>
      <c r="D51" s="34"/>
      <c r="E51" s="35"/>
      <c r="F51" s="36"/>
    </row>
    <row r="52" spans="1:6" x14ac:dyDescent="0.35">
      <c r="A52" s="28" t="s">
        <v>55</v>
      </c>
      <c r="B52" s="29"/>
      <c r="C52" s="91" t="str">
        <f>Bruttoverschuldungsanteil!F31</f>
        <v>Fehlende Werte</v>
      </c>
      <c r="D52" s="37"/>
      <c r="E52" s="38"/>
      <c r="F52" s="39"/>
    </row>
    <row r="56" spans="1:6" x14ac:dyDescent="0.35">
      <c r="A56" s="40"/>
    </row>
    <row r="73" spans="1:1" x14ac:dyDescent="0.35">
      <c r="A73" s="40">
        <v>0</v>
      </c>
    </row>
  </sheetData>
  <sheetProtection sheet="1" objects="1" scenarios="1"/>
  <mergeCells count="24">
    <mergeCell ref="A25:F25"/>
    <mergeCell ref="A50:F50"/>
    <mergeCell ref="A26:F26"/>
    <mergeCell ref="A32:F32"/>
    <mergeCell ref="A38:F38"/>
    <mergeCell ref="A30:F30"/>
    <mergeCell ref="A31:F31"/>
    <mergeCell ref="A36:F36"/>
    <mergeCell ref="A37:F37"/>
    <mergeCell ref="A42:F42"/>
    <mergeCell ref="A48:F48"/>
    <mergeCell ref="A49:F49"/>
    <mergeCell ref="A44:F44"/>
    <mergeCell ref="A43:F43"/>
    <mergeCell ref="A1:F1"/>
    <mergeCell ref="A20:F20"/>
    <mergeCell ref="A18:F18"/>
    <mergeCell ref="A19:F19"/>
    <mergeCell ref="A24:F24"/>
    <mergeCell ref="A5:F5"/>
    <mergeCell ref="A12:F12"/>
    <mergeCell ref="A14:F14"/>
    <mergeCell ref="A7:F7"/>
    <mergeCell ref="A13:F13"/>
  </mergeCells>
  <conditionalFormatting sqref="E40 E46 E52 E22 E28 E34">
    <cfRule type="cellIs" dxfId="53" priority="36" stopIfTrue="1" operator="greaterThan">
      <formula>$E$59</formula>
    </cfRule>
    <cfRule type="cellIs" dxfId="52" priority="37" stopIfTrue="1" operator="lessThanOrEqual">
      <formula>$E$59</formula>
    </cfRule>
  </conditionalFormatting>
  <conditionalFormatting sqref="C16">
    <cfRule type="containsText" dxfId="51" priority="7" operator="containsText" text="Fehlende Werte">
      <formula>NOT(ISERROR(SEARCH("Fehlende Werte",C16)))</formula>
    </cfRule>
  </conditionalFormatting>
  <conditionalFormatting sqref="E16">
    <cfRule type="cellIs" dxfId="50" priority="34" stopIfTrue="1" operator="greaterThan">
      <formula>$E$59</formula>
    </cfRule>
    <cfRule type="cellIs" dxfId="49" priority="35" stopIfTrue="1" operator="lessThanOrEqual">
      <formula>$E$59</formula>
    </cfRule>
  </conditionalFormatting>
  <conditionalFormatting sqref="E10">
    <cfRule type="cellIs" dxfId="48" priority="32" stopIfTrue="1" operator="greaterThan">
      <formula>$E$59</formula>
    </cfRule>
    <cfRule type="cellIs" dxfId="47" priority="33" stopIfTrue="1" operator="lessThanOrEqual">
      <formula>$E$59</formula>
    </cfRule>
  </conditionalFormatting>
  <conditionalFormatting sqref="C10">
    <cfRule type="expression" dxfId="46" priority="1">
      <formula>$C$10="Fehlende Werte"</formula>
    </cfRule>
  </conditionalFormatting>
  <conditionalFormatting sqref="C28">
    <cfRule type="containsText" dxfId="45" priority="6" operator="containsText" text="Fehlende Werte">
      <formula>NOT(ISERROR(SEARCH("Fehlende Werte",C28)))</formula>
    </cfRule>
    <cfRule type="cellIs" dxfId="44" priority="26" stopIfTrue="1" operator="lessThanOrEqual">
      <formula>15</formula>
    </cfRule>
    <cfRule type="cellIs" dxfId="43" priority="27" stopIfTrue="1" operator="greaterThan">
      <formula>15</formula>
    </cfRule>
  </conditionalFormatting>
  <conditionalFormatting sqref="C34">
    <cfRule type="containsText" dxfId="42" priority="5" operator="containsText" text="Fehlende Werte">
      <formula>NOT(ISERROR(SEARCH("Fehlende Werte",C34)))</formula>
    </cfRule>
    <cfRule type="cellIs" dxfId="41" priority="24" stopIfTrue="1" operator="lessThanOrEqual">
      <formula>150</formula>
    </cfRule>
    <cfRule type="cellIs" dxfId="40" priority="25" stopIfTrue="1" operator="greaterThan">
      <formula>150</formula>
    </cfRule>
  </conditionalFormatting>
  <conditionalFormatting sqref="C40">
    <cfRule type="containsText" dxfId="39" priority="4" operator="containsText" text="Fehlende Werte">
      <formula>NOT(ISERROR(SEARCH("Fehlende Werte",C40)))</formula>
    </cfRule>
    <cfRule type="cellIs" dxfId="38" priority="22" stopIfTrue="1" operator="lessThanOrEqual">
      <formula>2500</formula>
    </cfRule>
    <cfRule type="cellIs" dxfId="37" priority="23" stopIfTrue="1" operator="greaterThan">
      <formula>2500</formula>
    </cfRule>
  </conditionalFormatting>
  <conditionalFormatting sqref="C52">
    <cfRule type="containsText" dxfId="36" priority="2" operator="containsText" text="Fehlende Werte">
      <formula>NOT(ISERROR(SEARCH("Fehlende Werte",C52)))</formula>
    </cfRule>
    <cfRule type="cellIs" dxfId="35" priority="18" stopIfTrue="1" operator="lessThanOrEqual">
      <formula>200</formula>
    </cfRule>
    <cfRule type="cellIs" dxfId="34" priority="19" stopIfTrue="1" operator="greaterThan">
      <formula>200</formula>
    </cfRule>
  </conditionalFormatting>
  <conditionalFormatting sqref="C46">
    <cfRule type="containsText" dxfId="33" priority="3" operator="containsText" text="Fehlende Werte">
      <formula>NOT(ISERROR(SEARCH("Fehlende Werte",C46)))</formula>
    </cfRule>
    <cfRule type="cellIs" dxfId="32" priority="12" stopIfTrue="1" operator="lessThanOrEqual">
      <formula>3000</formula>
    </cfRule>
    <cfRule type="cellIs" dxfId="31" priority="13" stopIfTrue="1" operator="greaterThan">
      <formula>3000</formula>
    </cfRule>
  </conditionalFormatting>
  <conditionalFormatting sqref="C22">
    <cfRule type="containsText" dxfId="30" priority="8" operator="containsText" text="Fehlende Werte">
      <formula>NOT(ISERROR(SEARCH("Fehlende Werte",C22)))</formula>
    </cfRule>
    <cfRule type="cellIs" dxfId="29" priority="9" operator="greaterThan">
      <formula>4</formula>
    </cfRule>
    <cfRule type="cellIs" dxfId="28" priority="10" operator="lessThanOrEqual">
      <formula>4</formula>
    </cfRule>
  </conditionalFormatting>
  <pageMargins left="0.70866141732283472" right="0.70866141732283472" top="0.78740157480314965" bottom="0.78740157480314965" header="0.31496062992125984" footer="0.31496062992125984"/>
  <pageSetup paperSize="9" scale="88" orientation="portrait" r:id="rId1"/>
  <headerFooter>
    <oddHeader>&amp;L&amp;"Arial,Standard"Finanzdepartement Kanton Luzern&amp;R&amp;"Arial,Standard"Handbuch Finanzhaushalt der Gemeinden
&amp;"Arial,Fett"Finanzkennzahlen - Vorlage</oddHeader>
    <oddFooter>&amp;L&amp;"Arial,Standard"&amp;8Stand: 11.04.2023</oddFooter>
  </headerFooter>
  <extLst>
    <ext xmlns:x14="http://schemas.microsoft.com/office/spreadsheetml/2009/9/main" uri="{78C0D931-6437-407d-A8EE-F0AAD7539E65}">
      <x14:conditionalFormattings>
        <x14:conditionalFormatting xmlns:xm="http://schemas.microsoft.com/office/excel/2006/main">
          <x14:cfRule type="expression" priority="30" stopIfTrue="1" id="{72D51EEC-863E-464D-980D-8C06AB62B0AE}">
            <xm:f>OR(Selbstfinanzierungsgrad!$G$47&gt;=80,$C$40&lt;=1500)</xm:f>
            <x14:dxf>
              <font>
                <b/>
                <i val="0"/>
                <color auto="1"/>
              </font>
              <fill>
                <patternFill>
                  <bgColor rgb="FF92D050"/>
                </patternFill>
              </fill>
            </x14:dxf>
          </x14:cfRule>
          <x14:cfRule type="expression" priority="31" stopIfTrue="1" id="{080AACBF-E407-4DFE-8D49-A24CBEA34B36}">
            <xm:f>AND(Selbstfinanzierungsgrad!$G$47&lt;80,$C$40&gt;1500)</xm:f>
            <x14:dxf>
              <font>
                <b/>
                <i val="0"/>
                <color auto="1"/>
              </font>
              <fill>
                <patternFill>
                  <bgColor rgb="FFFF0000"/>
                </patternFill>
              </fill>
            </x14:dxf>
          </x14:cfRule>
          <xm:sqref>C10</xm:sqref>
        </x14:conditionalFormatting>
        <x14:conditionalFormatting xmlns:xm="http://schemas.microsoft.com/office/excel/2006/main">
          <x14:cfRule type="expression" priority="50" stopIfTrue="1" id="{4DC5D031-FBFE-4999-8676-0BE792DEBE8E}">
            <xm:f>OR(Selbstfinanzierungsanteil!$F$42&gt;=10,$C$40&lt;=1500)</xm:f>
            <x14:dxf>
              <font>
                <b/>
                <i val="0"/>
                <color auto="1"/>
              </font>
              <fill>
                <patternFill patternType="solid">
                  <bgColor rgb="FF92D050"/>
                </patternFill>
              </fill>
            </x14:dxf>
          </x14:cfRule>
          <x14:cfRule type="expression" priority="51" stopIfTrue="1" id="{D475FD1C-E053-4F6C-8998-464982636653}">
            <xm:f>(AND(Selbstfinanzierungsanteil!$F$42&lt;10,$C$40&gt;1500))</xm:f>
            <x14:dxf>
              <font>
                <b/>
                <i val="0"/>
                <color auto="1"/>
              </font>
              <fill>
                <patternFill>
                  <bgColor rgb="FFFF0000"/>
                </patternFill>
              </fill>
            </x14:dxf>
          </x14:cfRule>
          <xm:sqref>C16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activeCell="B12" sqref="B12"/>
    </sheetView>
  </sheetViews>
  <sheetFormatPr baseColWidth="10" defaultColWidth="11.453125" defaultRowHeight="11.5" x14ac:dyDescent="0.25"/>
  <cols>
    <col min="1" max="1" width="5.81640625" style="45" customWidth="1"/>
    <col min="2" max="2" width="4.81640625" style="45" customWidth="1"/>
    <col min="3" max="3" width="21" style="45" customWidth="1"/>
    <col min="4" max="4" width="13.54296875" style="45" customWidth="1"/>
    <col min="5" max="5" width="2.7265625" style="45" customWidth="1"/>
    <col min="6" max="6" width="18.26953125" style="45" customWidth="1"/>
    <col min="7" max="7" width="13.81640625" style="45" customWidth="1"/>
    <col min="8" max="16384" width="11.453125" style="45"/>
  </cols>
  <sheetData>
    <row r="1" spans="1:9" ht="18" x14ac:dyDescent="0.4">
      <c r="A1" s="113" t="s">
        <v>41</v>
      </c>
      <c r="B1" s="113"/>
      <c r="C1" s="113"/>
      <c r="D1" s="113"/>
      <c r="E1" s="113"/>
      <c r="F1" s="113"/>
      <c r="G1" s="113"/>
    </row>
    <row r="3" spans="1:9" ht="14.5" x14ac:dyDescent="0.35">
      <c r="A3" s="6" t="s">
        <v>1</v>
      </c>
      <c r="B3" s="7"/>
      <c r="C3" s="44" t="str">
        <f>IF(Eingaben!C3&lt;&gt;"",Eingaben!C3,"")</f>
        <v/>
      </c>
      <c r="D3" s="4"/>
      <c r="E3" s="4"/>
      <c r="F3" s="6" t="s">
        <v>2</v>
      </c>
      <c r="G3" s="19" t="str">
        <f>IF(Eingaben!G3&lt;&gt;"",Eingaben!G3,"")</f>
        <v/>
      </c>
    </row>
    <row r="5" spans="1:9" ht="24.75" customHeight="1" x14ac:dyDescent="0.25">
      <c r="A5" s="123" t="s">
        <v>155</v>
      </c>
      <c r="B5" s="124"/>
      <c r="C5" s="124"/>
      <c r="D5" s="124"/>
      <c r="E5" s="124"/>
      <c r="F5" s="124"/>
      <c r="G5" s="125"/>
    </row>
    <row r="7" spans="1:9" ht="12.75" customHeight="1" x14ac:dyDescent="0.25">
      <c r="A7" s="126" t="s">
        <v>130</v>
      </c>
      <c r="B7" s="127"/>
      <c r="C7" s="127"/>
      <c r="D7" s="127"/>
      <c r="E7" s="127"/>
      <c r="F7" s="127"/>
      <c r="G7" s="128"/>
    </row>
    <row r="8" spans="1:9" x14ac:dyDescent="0.25">
      <c r="A8" s="21"/>
      <c r="B8" s="21"/>
      <c r="C8" s="21"/>
      <c r="D8" s="21"/>
      <c r="E8" s="21"/>
      <c r="F8" s="50"/>
      <c r="G8" s="51"/>
    </row>
    <row r="9" spans="1:9" x14ac:dyDescent="0.25">
      <c r="A9" s="129" t="s">
        <v>135</v>
      </c>
      <c r="B9" s="130"/>
      <c r="C9" s="130"/>
      <c r="D9" s="130"/>
      <c r="E9" s="130"/>
      <c r="F9" s="130"/>
      <c r="G9" s="131"/>
    </row>
    <row r="10" spans="1:9" ht="34.5" customHeight="1" x14ac:dyDescent="0.25">
      <c r="A10" s="132" t="s">
        <v>162</v>
      </c>
      <c r="B10" s="133"/>
      <c r="C10" s="133"/>
      <c r="D10" s="133"/>
      <c r="E10" s="133"/>
      <c r="F10" s="133"/>
      <c r="G10" s="134"/>
      <c r="I10" s="112"/>
    </row>
    <row r="13" spans="1:9" x14ac:dyDescent="0.25">
      <c r="A13" s="49" t="s">
        <v>49</v>
      </c>
      <c r="B13" s="21"/>
      <c r="C13" s="21"/>
      <c r="D13" s="21"/>
      <c r="E13" s="21"/>
      <c r="F13" s="21"/>
      <c r="G13" s="21"/>
    </row>
    <row r="14" spans="1:9" x14ac:dyDescent="0.25">
      <c r="A14" s="21"/>
      <c r="B14" s="21" t="s">
        <v>75</v>
      </c>
      <c r="C14" s="21"/>
      <c r="D14" s="21"/>
      <c r="E14" s="21"/>
      <c r="F14" s="50" t="s">
        <v>62</v>
      </c>
      <c r="G14" s="51">
        <f>Eingaben!C68</f>
        <v>0</v>
      </c>
    </row>
    <row r="15" spans="1:9" x14ac:dyDescent="0.25">
      <c r="A15" s="21">
        <f>Eingaben!A55</f>
        <v>33</v>
      </c>
      <c r="B15" s="21" t="str">
        <f>Eingaben!B55</f>
        <v>Abschreibungen Verwaltungsvermögen</v>
      </c>
      <c r="C15" s="21"/>
      <c r="D15" s="21"/>
      <c r="E15" s="21"/>
      <c r="F15" s="50" t="s">
        <v>62</v>
      </c>
      <c r="G15" s="51">
        <f>Eingaben!C55</f>
        <v>0</v>
      </c>
    </row>
    <row r="16" spans="1:9" x14ac:dyDescent="0.25">
      <c r="A16" s="21">
        <f>Eingaben!A58</f>
        <v>35</v>
      </c>
      <c r="B16" s="21" t="str">
        <f>Eingaben!B58</f>
        <v>Einlagen in Fonds und SF</v>
      </c>
      <c r="C16" s="21"/>
      <c r="D16" s="21"/>
      <c r="E16" s="21"/>
      <c r="F16" s="50" t="s">
        <v>62</v>
      </c>
      <c r="G16" s="51">
        <f>Eingaben!C58</f>
        <v>0</v>
      </c>
    </row>
    <row r="17" spans="1:7" x14ac:dyDescent="0.25">
      <c r="A17" s="21">
        <f>Eingaben!E63</f>
        <v>45</v>
      </c>
      <c r="B17" s="21" t="str">
        <f>Eingaben!F63</f>
        <v>Entnahmen aus Fonds und SF</v>
      </c>
      <c r="C17" s="21"/>
      <c r="D17" s="21"/>
      <c r="E17" s="21"/>
      <c r="F17" s="50" t="s">
        <v>63</v>
      </c>
      <c r="G17" s="51">
        <f>Eingaben!G63</f>
        <v>0</v>
      </c>
    </row>
    <row r="18" spans="1:7" x14ac:dyDescent="0.25">
      <c r="A18" s="21">
        <f>Eingaben!A57</f>
        <v>344</v>
      </c>
      <c r="B18" s="21" t="str">
        <f>Eingaben!B57</f>
        <v>Wertberichtigungen Anlagen FV</v>
      </c>
      <c r="C18" s="21"/>
      <c r="D18" s="21"/>
      <c r="E18" s="21"/>
      <c r="F18" s="50" t="s">
        <v>62</v>
      </c>
      <c r="G18" s="51">
        <f>Eingaben!C57</f>
        <v>0</v>
      </c>
    </row>
    <row r="19" spans="1:7" x14ac:dyDescent="0.25">
      <c r="A19" s="21">
        <f>Eingaben!A60</f>
        <v>364</v>
      </c>
      <c r="B19" s="21" t="str">
        <f>Eingaben!B60</f>
        <v>Wertberichtigungen Darlehen VV</v>
      </c>
      <c r="C19" s="21"/>
      <c r="D19" s="21"/>
      <c r="E19" s="21"/>
      <c r="F19" s="50" t="s">
        <v>62</v>
      </c>
      <c r="G19" s="51">
        <f>Eingaben!C60</f>
        <v>0</v>
      </c>
    </row>
    <row r="20" spans="1:7" x14ac:dyDescent="0.25">
      <c r="A20" s="21">
        <f>Eingaben!A61</f>
        <v>365</v>
      </c>
      <c r="B20" s="21" t="str">
        <f>Eingaben!B61</f>
        <v>Wertberichtigungen Beteiligungen VV</v>
      </c>
      <c r="C20" s="21"/>
      <c r="D20" s="21"/>
      <c r="E20" s="21"/>
      <c r="F20" s="50" t="s">
        <v>62</v>
      </c>
      <c r="G20" s="51">
        <f>Eingaben!C61</f>
        <v>0</v>
      </c>
    </row>
    <row r="21" spans="1:7" x14ac:dyDescent="0.25">
      <c r="A21" s="21">
        <f>Eingaben!A62</f>
        <v>366</v>
      </c>
      <c r="B21" s="21" t="str">
        <f>Eingaben!B62</f>
        <v>Abschreibungen Investitionsbeiträge</v>
      </c>
      <c r="C21" s="21"/>
      <c r="D21" s="21"/>
      <c r="E21" s="21"/>
      <c r="F21" s="50" t="s">
        <v>62</v>
      </c>
      <c r="G21" s="51">
        <f>Eingaben!C62</f>
        <v>0</v>
      </c>
    </row>
    <row r="22" spans="1:7" x14ac:dyDescent="0.25">
      <c r="A22" s="21">
        <f>Eingaben!A65</f>
        <v>387</v>
      </c>
      <c r="B22" s="21" t="str">
        <f>Eingaben!B65</f>
        <v>Ausserplanmässige Wertberichtigungen</v>
      </c>
      <c r="C22" s="21"/>
      <c r="D22" s="21"/>
      <c r="E22" s="21"/>
      <c r="F22" s="50" t="s">
        <v>62</v>
      </c>
      <c r="G22" s="51">
        <f>Eingaben!C65</f>
        <v>0</v>
      </c>
    </row>
    <row r="23" spans="1:7" x14ac:dyDescent="0.25">
      <c r="A23" s="21">
        <f>Eingaben!E62</f>
        <v>444</v>
      </c>
      <c r="B23" s="21" t="str">
        <f>Eingaben!F62</f>
        <v>Wertberichtigungen Anlagen FV</v>
      </c>
      <c r="C23" s="21"/>
      <c r="D23" s="21"/>
      <c r="E23" s="21"/>
      <c r="F23" s="50" t="s">
        <v>63</v>
      </c>
      <c r="G23" s="51">
        <f>Eingaben!G62</f>
        <v>0</v>
      </c>
    </row>
    <row r="24" spans="1:7" x14ac:dyDescent="0.25">
      <c r="A24" s="21">
        <f>Eingaben!A66</f>
        <v>389</v>
      </c>
      <c r="B24" s="21" t="str">
        <f>Eingaben!B66</f>
        <v>Zins und Amortisation PK-Verpflichtungen</v>
      </c>
      <c r="C24" s="21"/>
      <c r="D24" s="21"/>
      <c r="E24" s="21"/>
      <c r="F24" s="50" t="s">
        <v>62</v>
      </c>
      <c r="G24" s="51">
        <f>Eingaben!C66</f>
        <v>0</v>
      </c>
    </row>
    <row r="25" spans="1:7" x14ac:dyDescent="0.25">
      <c r="A25" s="21">
        <f>Eingaben!E68</f>
        <v>489</v>
      </c>
      <c r="B25" s="21" t="str">
        <f>Eingaben!F68</f>
        <v>Entnahmen aus dem Eigenkapital</v>
      </c>
      <c r="C25" s="21"/>
      <c r="D25" s="21"/>
      <c r="E25" s="21"/>
      <c r="F25" s="50" t="s">
        <v>63</v>
      </c>
      <c r="G25" s="51">
        <f>Eingaben!G68</f>
        <v>0</v>
      </c>
    </row>
    <row r="26" spans="1:7" x14ac:dyDescent="0.25">
      <c r="A26" s="21">
        <f>Eingaben!A63</f>
        <v>3811</v>
      </c>
      <c r="B26" s="21" t="str">
        <f>Eingaben!B63</f>
        <v>Ausserord. Sach- und Betriebsaufwand; WB</v>
      </c>
      <c r="C26" s="21"/>
      <c r="D26" s="21"/>
      <c r="E26" s="21"/>
      <c r="F26" s="50" t="s">
        <v>62</v>
      </c>
      <c r="G26" s="51">
        <f>Eingaben!C63</f>
        <v>0</v>
      </c>
    </row>
    <row r="27" spans="1:7" x14ac:dyDescent="0.25">
      <c r="A27" s="21">
        <f>Eingaben!A64</f>
        <v>3841</v>
      </c>
      <c r="B27" s="21" t="str">
        <f>Eingaben!B64</f>
        <v>Buchwirksamer ausserord. Finanzaufwand; a.o. WB</v>
      </c>
      <c r="C27" s="21"/>
      <c r="D27" s="21"/>
      <c r="E27" s="21"/>
      <c r="F27" s="50" t="s">
        <v>62</v>
      </c>
      <c r="G27" s="51">
        <f>Eingaben!C64</f>
        <v>0</v>
      </c>
    </row>
    <row r="28" spans="1:7" x14ac:dyDescent="0.25">
      <c r="A28" s="21">
        <f>Eingaben!E59</f>
        <v>4391</v>
      </c>
      <c r="B28" s="21" t="str">
        <f>Eingaben!F59</f>
        <v>Wertaufholung Sachanlagen und immaterielle Anlagen im VV</v>
      </c>
      <c r="C28" s="21"/>
      <c r="D28" s="21"/>
      <c r="E28" s="21"/>
      <c r="F28" s="50" t="s">
        <v>63</v>
      </c>
      <c r="G28" s="51">
        <f>Eingaben!G59</f>
        <v>0</v>
      </c>
    </row>
    <row r="29" spans="1:7" x14ac:dyDescent="0.25">
      <c r="A29" s="21">
        <f>Eingaben!E66</f>
        <v>4695</v>
      </c>
      <c r="B29" s="21" t="str">
        <f>Eingaben!F66</f>
        <v>Wertaufholung Darlehen, Beteiligungen und Invest. im VV</v>
      </c>
      <c r="C29" s="21"/>
      <c r="D29" s="21"/>
      <c r="E29" s="21"/>
      <c r="F29" s="50" t="s">
        <v>63</v>
      </c>
      <c r="G29" s="51">
        <f>Eingaben!G66</f>
        <v>0</v>
      </c>
    </row>
    <row r="30" spans="1:7" x14ac:dyDescent="0.25">
      <c r="A30" s="21"/>
      <c r="B30" s="52" t="s">
        <v>50</v>
      </c>
      <c r="C30" s="57"/>
      <c r="D30" s="57"/>
      <c r="E30" s="57"/>
      <c r="F30" s="57"/>
      <c r="G30" s="54">
        <f>SUM(G14:G16,G18:G22,G24,G26:G27,-G17,-G23,-G25,-G28,-G29)</f>
        <v>0</v>
      </c>
    </row>
    <row r="31" spans="1:7" x14ac:dyDescent="0.25">
      <c r="A31" s="21"/>
      <c r="B31" s="21"/>
      <c r="C31" s="21"/>
      <c r="D31" s="21"/>
      <c r="E31" s="21"/>
      <c r="F31" s="21"/>
      <c r="G31" s="21"/>
    </row>
    <row r="32" spans="1:7" x14ac:dyDescent="0.25">
      <c r="A32" s="21"/>
      <c r="B32" s="21" t="s">
        <v>81</v>
      </c>
      <c r="C32" s="21"/>
      <c r="D32" s="21"/>
      <c r="E32" s="21"/>
      <c r="F32" s="50" t="s">
        <v>62</v>
      </c>
      <c r="G32" s="51">
        <f>Eingaben!C83</f>
        <v>0</v>
      </c>
    </row>
    <row r="33" spans="1:8" x14ac:dyDescent="0.25">
      <c r="A33" s="21"/>
      <c r="B33" s="21" t="s">
        <v>131</v>
      </c>
      <c r="C33" s="21"/>
      <c r="D33" s="21"/>
      <c r="E33" s="21"/>
      <c r="F33" s="50" t="s">
        <v>63</v>
      </c>
      <c r="G33" s="51">
        <f>Eingaben!G83</f>
        <v>0</v>
      </c>
    </row>
    <row r="34" spans="1:8" x14ac:dyDescent="0.25">
      <c r="A34" s="21"/>
      <c r="B34" s="52" t="s">
        <v>39</v>
      </c>
      <c r="C34" s="57"/>
      <c r="D34" s="57"/>
      <c r="E34" s="57"/>
      <c r="F34" s="57"/>
      <c r="G34" s="54">
        <f>(G32-G33)</f>
        <v>0</v>
      </c>
    </row>
    <row r="35" spans="1:8" x14ac:dyDescent="0.25">
      <c r="A35" s="21"/>
      <c r="B35" s="21"/>
      <c r="C35" s="21"/>
      <c r="D35" s="21"/>
      <c r="E35" s="21"/>
      <c r="F35" s="21"/>
      <c r="G35" s="21"/>
    </row>
    <row r="36" spans="1:8" x14ac:dyDescent="0.25">
      <c r="A36" s="21"/>
      <c r="B36" s="52" t="str">
        <f>"Selbstfinanzierungsgrad "&amp;Eingaben!G3</f>
        <v xml:space="preserve">Selbstfinanzierungsgrad </v>
      </c>
      <c r="C36" s="57"/>
      <c r="D36" s="57"/>
      <c r="E36" s="57"/>
      <c r="F36" s="57"/>
      <c r="G36" s="63" t="str">
        <f>IF(G34&lt;&gt;0,G30/G34*100,"Fehlende Werte")</f>
        <v>Fehlende Werte</v>
      </c>
    </row>
    <row r="38" spans="1:8" x14ac:dyDescent="0.25">
      <c r="B38" s="46" t="str">
        <f>"Selbstfinanzierung "&amp;Eingaben!G3</f>
        <v xml:space="preserve">Selbstfinanzierung </v>
      </c>
      <c r="C38" s="47"/>
      <c r="D38" s="102">
        <f>G30</f>
        <v>0</v>
      </c>
      <c r="F38" s="46" t="str">
        <f>"Nettoinvestitionen "&amp;Eingaben!G3</f>
        <v xml:space="preserve">Nettoinvestitionen </v>
      </c>
      <c r="G38" s="102">
        <f>G34</f>
        <v>0</v>
      </c>
    </row>
    <row r="39" spans="1:8" x14ac:dyDescent="0.25">
      <c r="B39" s="46" t="str">
        <f>"Selbstfinanzierung "&amp;Eingaben!G3-1</f>
        <v>Selbstfinanzierung -1</v>
      </c>
      <c r="C39" s="47"/>
      <c r="D39" s="103"/>
      <c r="F39" s="46" t="str">
        <f>"Nettoinvestitionen "&amp;Eingaben!G3-1</f>
        <v>Nettoinvestitionen -1</v>
      </c>
      <c r="G39" s="103"/>
    </row>
    <row r="40" spans="1:8" x14ac:dyDescent="0.25">
      <c r="B40" s="46" t="str">
        <f>"Selbstfinanzierung "&amp;Eingaben!G3-2</f>
        <v>Selbstfinanzierung -2</v>
      </c>
      <c r="C40" s="47"/>
      <c r="D40" s="103">
        <v>0</v>
      </c>
      <c r="F40" s="46" t="str">
        <f>"Nettoinvestitionen "&amp;Eingaben!G3-2</f>
        <v>Nettoinvestitionen -2</v>
      </c>
      <c r="G40" s="103">
        <v>0</v>
      </c>
    </row>
    <row r="41" spans="1:8" x14ac:dyDescent="0.25">
      <c r="B41" s="46" t="str">
        <f>"Selbstfinanzierung "&amp;Eingaben!G3-3</f>
        <v>Selbstfinanzierung -3</v>
      </c>
      <c r="C41" s="47"/>
      <c r="D41" s="103">
        <v>0</v>
      </c>
      <c r="F41" s="46" t="str">
        <f>"Nettoinvestitionen "&amp;Eingaben!G3-3</f>
        <v>Nettoinvestitionen -3</v>
      </c>
      <c r="G41" s="103">
        <v>0</v>
      </c>
    </row>
    <row r="42" spans="1:8" x14ac:dyDescent="0.25">
      <c r="B42" s="46" t="str">
        <f>"Selbstfinanzierung "&amp;Eingaben!G3-4</f>
        <v>Selbstfinanzierung -4</v>
      </c>
      <c r="C42" s="47"/>
      <c r="D42" s="103">
        <v>0</v>
      </c>
      <c r="F42" s="46" t="str">
        <f>"Nettoinvestitionen "&amp;Eingaben!G3-4</f>
        <v>Nettoinvestitionen -4</v>
      </c>
      <c r="G42" s="103">
        <v>0</v>
      </c>
    </row>
    <row r="43" spans="1:8" x14ac:dyDescent="0.25">
      <c r="B43" s="48" t="s">
        <v>51</v>
      </c>
      <c r="C43" s="47"/>
      <c r="D43" s="104">
        <f>IF(SUM(D39:D42)&lt;&gt;0,SUM(D38:D42),0)</f>
        <v>0</v>
      </c>
      <c r="F43" s="48" t="s">
        <v>51</v>
      </c>
      <c r="G43" s="104">
        <f>IF(SUM(G39:G42)&lt;&gt;0,SUM(G38:G42),0)</f>
        <v>0</v>
      </c>
    </row>
    <row r="44" spans="1:8" x14ac:dyDescent="0.25">
      <c r="E44" s="50"/>
    </row>
    <row r="45" spans="1:8" ht="27" customHeight="1" x14ac:dyDescent="0.25">
      <c r="B45" s="136" t="s">
        <v>157</v>
      </c>
      <c r="C45" s="136"/>
      <c r="D45" s="136"/>
      <c r="E45" s="136"/>
      <c r="F45" s="136"/>
      <c r="G45" s="136"/>
    </row>
    <row r="47" spans="1:8" x14ac:dyDescent="0.25">
      <c r="B47" s="52" t="s">
        <v>52</v>
      </c>
      <c r="C47" s="61"/>
      <c r="D47" s="58"/>
      <c r="E47" s="58"/>
      <c r="F47" s="61"/>
      <c r="G47" s="63" t="str">
        <f>IF(G43&lt;&gt;0,D43/G43*100,"Fehlende Werte")</f>
        <v>Fehlende Werte</v>
      </c>
      <c r="H47" s="105"/>
    </row>
    <row r="48" spans="1:8" x14ac:dyDescent="0.25">
      <c r="F48" s="135" t="str">
        <f>IF(AND(G47&lt;80,Zusammenfassung!C40&gt;1500),"Grenzwert nicht eingehalten",IF(OR(G47="Fehlende Werte",Zusammenfassung!C40="Fehlende Werte"),"","Grenzwert eingehalten"))</f>
        <v/>
      </c>
      <c r="G48" s="135"/>
    </row>
    <row r="49" spans="1:7" ht="118.5" customHeight="1" x14ac:dyDescent="0.25">
      <c r="A49" s="120" t="s">
        <v>53</v>
      </c>
      <c r="B49" s="121"/>
      <c r="C49" s="121"/>
      <c r="D49" s="121"/>
      <c r="E49" s="121"/>
      <c r="F49" s="121"/>
      <c r="G49" s="122"/>
    </row>
  </sheetData>
  <sheetProtection sheet="1" objects="1" scenarios="1"/>
  <mergeCells count="8">
    <mergeCell ref="A49:G49"/>
    <mergeCell ref="A5:G5"/>
    <mergeCell ref="A1:G1"/>
    <mergeCell ref="A7:G7"/>
    <mergeCell ref="A9:G9"/>
    <mergeCell ref="A10:G10"/>
    <mergeCell ref="F48:G48"/>
    <mergeCell ref="B45:G45"/>
  </mergeCells>
  <conditionalFormatting sqref="F48:G48">
    <cfRule type="expression" dxfId="23" priority="4">
      <formula>$G$47="Fehlende Werte"</formula>
    </cfRule>
  </conditionalFormatting>
  <pageMargins left="0.70866141732283472" right="0.70866141732283472" top="0.78740157480314965" bottom="0.78740157480314965" header="0.31496062992125984" footer="0.31496062992125984"/>
  <pageSetup paperSize="9" orientation="portrait" r:id="rId1"/>
  <headerFooter>
    <oddHeader>&amp;L&amp;"Arial,Standard"Finanzdepartement Kanton Luzern&amp;R&amp;"Arial,Standard"Handbuch Finanzhaushalt der Gemeinden
&amp;"Arial,Fett"Finanzkennzahlen - Vorlage</oddHeader>
    <oddFooter>&amp;L&amp;"Arial,Standard"&amp;8Stand: 11.04.2023</oddFooter>
  </headerFooter>
  <extLst>
    <ext xmlns:x14="http://schemas.microsoft.com/office/spreadsheetml/2009/9/main" uri="{78C0D931-6437-407d-A8EE-F0AAD7539E65}">
      <x14:conditionalFormattings>
        <x14:conditionalFormatting xmlns:xm="http://schemas.microsoft.com/office/excel/2006/main">
          <x14:cfRule type="expression" priority="62" stopIfTrue="1" id="{67749152-B48F-4AFD-AF89-1CABDFB82C4C}">
            <xm:f>OR($G$47&gt;=80,Zusammenfassung!$C$40&lt;=1500)</xm:f>
            <x14:dxf>
              <font>
                <b val="0"/>
                <i val="0"/>
                <color auto="1"/>
              </font>
              <fill>
                <patternFill>
                  <bgColor rgb="FF92D050"/>
                </patternFill>
              </fill>
              <border>
                <top style="thin">
                  <color auto="1"/>
                </top>
              </border>
            </x14:dxf>
          </x14:cfRule>
          <x14:cfRule type="expression" priority="63" stopIfTrue="1" id="{110931BD-906A-4B76-B3EE-C9F76D4C8641}">
            <xm:f>AND($G$47&lt;80,Zusammenfassung!$C$40&gt;1500)</xm:f>
            <x14:dxf>
              <font>
                <b val="0"/>
                <i val="0"/>
                <color auto="1"/>
              </font>
              <fill>
                <patternFill>
                  <bgColor rgb="FFFF0000"/>
                </patternFill>
              </fill>
            </x14:dxf>
          </x14:cfRule>
          <xm:sqref>F48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selection activeCell="B12" sqref="B12"/>
    </sheetView>
  </sheetViews>
  <sheetFormatPr baseColWidth="10" defaultColWidth="11.453125" defaultRowHeight="11.5" x14ac:dyDescent="0.25"/>
  <cols>
    <col min="1" max="1" width="5.81640625" style="45" customWidth="1"/>
    <col min="2" max="2" width="8.81640625" style="45" customWidth="1"/>
    <col min="3" max="3" width="33" style="45" customWidth="1"/>
    <col min="4" max="4" width="11.81640625" style="45" customWidth="1"/>
    <col min="5" max="5" width="5.453125" style="45" customWidth="1"/>
    <col min="6" max="6" width="14.81640625" style="45" customWidth="1"/>
    <col min="7" max="7" width="14" style="45" customWidth="1"/>
    <col min="8" max="16384" width="11.453125" style="45"/>
  </cols>
  <sheetData>
    <row r="1" spans="1:8" ht="18" x14ac:dyDescent="0.4">
      <c r="A1" s="113" t="s">
        <v>48</v>
      </c>
      <c r="B1" s="113"/>
      <c r="C1" s="113"/>
      <c r="D1" s="113"/>
      <c r="E1" s="113"/>
      <c r="F1" s="113"/>
    </row>
    <row r="3" spans="1:8" ht="14.5" x14ac:dyDescent="0.35">
      <c r="A3" s="6" t="s">
        <v>1</v>
      </c>
      <c r="B3" s="7"/>
      <c r="C3" s="44" t="str">
        <f>IF(Eingaben!C3&lt;&gt;"",Eingaben!C3,"")</f>
        <v/>
      </c>
      <c r="D3" s="4"/>
      <c r="E3" s="6" t="s">
        <v>2</v>
      </c>
      <c r="F3" s="19" t="str">
        <f>IF(Eingaben!G3&lt;&gt;"",Eingaben!G3,"")</f>
        <v/>
      </c>
    </row>
    <row r="5" spans="1:8" ht="24.75" customHeight="1" x14ac:dyDescent="0.25">
      <c r="A5" s="123" t="s">
        <v>56</v>
      </c>
      <c r="B5" s="124"/>
      <c r="C5" s="124"/>
      <c r="D5" s="124"/>
      <c r="E5" s="124"/>
      <c r="F5" s="125"/>
    </row>
    <row r="7" spans="1:8" ht="12" customHeight="1" x14ac:dyDescent="0.25">
      <c r="A7" s="126" t="s">
        <v>57</v>
      </c>
      <c r="B7" s="127"/>
      <c r="C7" s="127"/>
      <c r="D7" s="127"/>
      <c r="E7" s="127"/>
      <c r="F7" s="128"/>
    </row>
    <row r="8" spans="1:8" x14ac:dyDescent="0.25">
      <c r="A8" s="21"/>
      <c r="B8" s="21"/>
      <c r="C8" s="21"/>
      <c r="D8" s="21"/>
      <c r="E8" s="50"/>
      <c r="F8" s="51"/>
    </row>
    <row r="9" spans="1:8" ht="12" customHeight="1" x14ac:dyDescent="0.25">
      <c r="A9" s="129" t="s">
        <v>135</v>
      </c>
      <c r="B9" s="130"/>
      <c r="C9" s="130"/>
      <c r="D9" s="130"/>
      <c r="E9" s="130"/>
      <c r="F9" s="131"/>
    </row>
    <row r="10" spans="1:8" ht="22.5" customHeight="1" x14ac:dyDescent="0.25">
      <c r="A10" s="132" t="s">
        <v>163</v>
      </c>
      <c r="B10" s="133"/>
      <c r="C10" s="133"/>
      <c r="D10" s="133"/>
      <c r="E10" s="133"/>
      <c r="F10" s="134"/>
      <c r="H10" s="112"/>
    </row>
    <row r="13" spans="1:8" x14ac:dyDescent="0.25">
      <c r="A13" s="49" t="s">
        <v>49</v>
      </c>
      <c r="B13" s="21"/>
      <c r="C13" s="21"/>
      <c r="D13" s="21"/>
      <c r="E13" s="21"/>
      <c r="F13" s="21"/>
    </row>
    <row r="14" spans="1:8" x14ac:dyDescent="0.25">
      <c r="A14" s="21"/>
      <c r="B14" s="21" t="s">
        <v>75</v>
      </c>
      <c r="C14" s="21"/>
      <c r="D14" s="21"/>
      <c r="E14" s="50" t="s">
        <v>62</v>
      </c>
      <c r="F14" s="51">
        <f>Eingaben!C68</f>
        <v>0</v>
      </c>
    </row>
    <row r="15" spans="1:8" x14ac:dyDescent="0.25">
      <c r="A15" s="21">
        <f>Eingaben!A55</f>
        <v>33</v>
      </c>
      <c r="B15" s="21" t="str">
        <f>Eingaben!B55</f>
        <v>Abschreibungen Verwaltungsvermögen</v>
      </c>
      <c r="C15" s="21"/>
      <c r="D15" s="21"/>
      <c r="E15" s="50" t="s">
        <v>62</v>
      </c>
      <c r="F15" s="51">
        <f>Eingaben!C55</f>
        <v>0</v>
      </c>
    </row>
    <row r="16" spans="1:8" x14ac:dyDescent="0.25">
      <c r="A16" s="21">
        <f>Eingaben!A58</f>
        <v>35</v>
      </c>
      <c r="B16" s="21" t="str">
        <f>Eingaben!B58</f>
        <v>Einlagen in Fonds und SF</v>
      </c>
      <c r="C16" s="21"/>
      <c r="D16" s="21"/>
      <c r="E16" s="50" t="s">
        <v>62</v>
      </c>
      <c r="F16" s="51">
        <f>Eingaben!C58</f>
        <v>0</v>
      </c>
    </row>
    <row r="17" spans="1:6" x14ac:dyDescent="0.25">
      <c r="A17" s="21">
        <f>Eingaben!E63</f>
        <v>45</v>
      </c>
      <c r="B17" s="21" t="str">
        <f>Eingaben!F63</f>
        <v>Entnahmen aus Fonds und SF</v>
      </c>
      <c r="C17" s="21"/>
      <c r="D17" s="21"/>
      <c r="E17" s="50" t="s">
        <v>63</v>
      </c>
      <c r="F17" s="51">
        <f>Eingaben!G63</f>
        <v>0</v>
      </c>
    </row>
    <row r="18" spans="1:6" x14ac:dyDescent="0.25">
      <c r="A18" s="21">
        <f>Eingaben!A57</f>
        <v>344</v>
      </c>
      <c r="B18" s="21" t="str">
        <f>Eingaben!B57</f>
        <v>Wertberichtigungen Anlagen FV</v>
      </c>
      <c r="C18" s="21"/>
      <c r="D18" s="21"/>
      <c r="E18" s="50" t="s">
        <v>62</v>
      </c>
      <c r="F18" s="51">
        <f>Eingaben!C57</f>
        <v>0</v>
      </c>
    </row>
    <row r="19" spans="1:6" x14ac:dyDescent="0.25">
      <c r="A19" s="21">
        <f>Eingaben!A60</f>
        <v>364</v>
      </c>
      <c r="B19" s="21" t="str">
        <f>Eingaben!B60</f>
        <v>Wertberichtigungen Darlehen VV</v>
      </c>
      <c r="C19" s="21"/>
      <c r="D19" s="21"/>
      <c r="E19" s="50" t="s">
        <v>62</v>
      </c>
      <c r="F19" s="51">
        <f>Eingaben!C60</f>
        <v>0</v>
      </c>
    </row>
    <row r="20" spans="1:6" x14ac:dyDescent="0.25">
      <c r="A20" s="21">
        <f>Eingaben!A61</f>
        <v>365</v>
      </c>
      <c r="B20" s="21" t="str">
        <f>Eingaben!B61</f>
        <v>Wertberichtigungen Beteiligungen VV</v>
      </c>
      <c r="C20" s="21"/>
      <c r="D20" s="21"/>
      <c r="E20" s="50" t="s">
        <v>62</v>
      </c>
      <c r="F20" s="51">
        <f>Eingaben!C61</f>
        <v>0</v>
      </c>
    </row>
    <row r="21" spans="1:6" x14ac:dyDescent="0.25">
      <c r="A21" s="21">
        <f>Eingaben!A62</f>
        <v>366</v>
      </c>
      <c r="B21" s="21" t="str">
        <f>Eingaben!B62</f>
        <v>Abschreibungen Investitionsbeiträge</v>
      </c>
      <c r="C21" s="21"/>
      <c r="D21" s="21"/>
      <c r="E21" s="50" t="s">
        <v>62</v>
      </c>
      <c r="F21" s="51">
        <f>Eingaben!C62</f>
        <v>0</v>
      </c>
    </row>
    <row r="22" spans="1:6" x14ac:dyDescent="0.25">
      <c r="A22" s="21">
        <f>Eingaben!A65</f>
        <v>387</v>
      </c>
      <c r="B22" s="21" t="str">
        <f>Eingaben!B65</f>
        <v>Ausserplanmässige Wertberichtigungen</v>
      </c>
      <c r="C22" s="21"/>
      <c r="D22" s="21"/>
      <c r="E22" s="50" t="s">
        <v>62</v>
      </c>
      <c r="F22" s="51">
        <f>Eingaben!C65</f>
        <v>0</v>
      </c>
    </row>
    <row r="23" spans="1:6" x14ac:dyDescent="0.25">
      <c r="A23" s="21">
        <f>Eingaben!E62</f>
        <v>444</v>
      </c>
      <c r="B23" s="21" t="str">
        <f>Eingaben!F62</f>
        <v>Wertberichtigungen Anlagen FV</v>
      </c>
      <c r="C23" s="21"/>
      <c r="D23" s="21"/>
      <c r="E23" s="50" t="s">
        <v>63</v>
      </c>
      <c r="F23" s="51">
        <f>Eingaben!G62</f>
        <v>0</v>
      </c>
    </row>
    <row r="24" spans="1:6" x14ac:dyDescent="0.25">
      <c r="A24" s="21">
        <f>Eingaben!A66</f>
        <v>389</v>
      </c>
      <c r="B24" s="21" t="str">
        <f>Eingaben!B66</f>
        <v>Zins und Amortisation PK-Verpflichtungen</v>
      </c>
      <c r="C24" s="21"/>
      <c r="D24" s="21"/>
      <c r="E24" s="50" t="s">
        <v>62</v>
      </c>
      <c r="F24" s="51">
        <f>Eingaben!C66</f>
        <v>0</v>
      </c>
    </row>
    <row r="25" spans="1:6" x14ac:dyDescent="0.25">
      <c r="A25" s="21">
        <f>Eingaben!E68</f>
        <v>489</v>
      </c>
      <c r="B25" s="21" t="str">
        <f>Eingaben!F68</f>
        <v>Entnahmen aus dem Eigenkapital</v>
      </c>
      <c r="C25" s="21"/>
      <c r="D25" s="21"/>
      <c r="E25" s="50" t="s">
        <v>63</v>
      </c>
      <c r="F25" s="51">
        <f>Eingaben!G68</f>
        <v>0</v>
      </c>
    </row>
    <row r="26" spans="1:6" x14ac:dyDescent="0.25">
      <c r="A26" s="21">
        <f>Eingaben!A63</f>
        <v>3811</v>
      </c>
      <c r="B26" s="21" t="str">
        <f>Eingaben!B63</f>
        <v>Ausserord. Sach- und Betriebsaufwand; WB</v>
      </c>
      <c r="C26" s="21"/>
      <c r="D26" s="21"/>
      <c r="E26" s="50" t="s">
        <v>62</v>
      </c>
      <c r="F26" s="51">
        <f>Eingaben!C63</f>
        <v>0</v>
      </c>
    </row>
    <row r="27" spans="1:6" x14ac:dyDescent="0.25">
      <c r="A27" s="21">
        <f>Eingaben!A64</f>
        <v>3841</v>
      </c>
      <c r="B27" s="21" t="str">
        <f>Eingaben!B64</f>
        <v>Buchwirksamer ausserord. Finanzaufwand; a.o. WB</v>
      </c>
      <c r="C27" s="21"/>
      <c r="D27" s="21"/>
      <c r="E27" s="50" t="s">
        <v>62</v>
      </c>
      <c r="F27" s="51">
        <f>Eingaben!C64</f>
        <v>0</v>
      </c>
    </row>
    <row r="28" spans="1:6" x14ac:dyDescent="0.25">
      <c r="A28" s="21">
        <f>Eingaben!E59</f>
        <v>4391</v>
      </c>
      <c r="B28" s="21" t="str">
        <f>Eingaben!F59</f>
        <v>Wertaufholung Sachanlagen und immaterielle Anlagen im VV</v>
      </c>
      <c r="C28" s="21"/>
      <c r="D28" s="21"/>
      <c r="E28" s="50" t="s">
        <v>63</v>
      </c>
      <c r="F28" s="51">
        <f>Eingaben!G59</f>
        <v>0</v>
      </c>
    </row>
    <row r="29" spans="1:6" x14ac:dyDescent="0.25">
      <c r="A29" s="21">
        <f>Eingaben!E66</f>
        <v>4695</v>
      </c>
      <c r="B29" s="21" t="str">
        <f>Eingaben!F66</f>
        <v>Wertaufholung Darlehen, Beteiligungen und Invest. im VV</v>
      </c>
      <c r="C29" s="21"/>
      <c r="D29" s="21"/>
      <c r="E29" s="50" t="s">
        <v>63</v>
      </c>
      <c r="F29" s="51">
        <f>Eingaben!G66</f>
        <v>0</v>
      </c>
    </row>
    <row r="30" spans="1:6" x14ac:dyDescent="0.25">
      <c r="A30" s="21"/>
      <c r="B30" s="52" t="s">
        <v>50</v>
      </c>
      <c r="C30" s="57"/>
      <c r="D30" s="57"/>
      <c r="E30" s="57"/>
      <c r="F30" s="54">
        <f>SUM(F14:F16,F18:F22,F24,F26:F27,-F17,-F23,-F25,-F28,-F29)</f>
        <v>0</v>
      </c>
    </row>
    <row r="31" spans="1:6" x14ac:dyDescent="0.25">
      <c r="A31" s="21"/>
      <c r="B31" s="21"/>
      <c r="C31" s="21"/>
      <c r="D31" s="21"/>
      <c r="E31" s="21"/>
      <c r="F31" s="21"/>
    </row>
    <row r="32" spans="1:6" x14ac:dyDescent="0.25">
      <c r="A32" s="21">
        <f>Eingaben!E55</f>
        <v>40</v>
      </c>
      <c r="B32" s="21" t="str">
        <f>Eingaben!F55</f>
        <v>Fiskalertrag</v>
      </c>
      <c r="C32" s="21"/>
      <c r="D32" s="21"/>
      <c r="E32" s="50" t="s">
        <v>62</v>
      </c>
      <c r="F32" s="51">
        <f>Eingaben!G55</f>
        <v>0</v>
      </c>
    </row>
    <row r="33" spans="1:6" x14ac:dyDescent="0.25">
      <c r="A33" s="21">
        <f>Eingaben!E56</f>
        <v>41</v>
      </c>
      <c r="B33" s="21" t="str">
        <f>Eingaben!F56</f>
        <v>Regalien und Konzessionen</v>
      </c>
      <c r="C33" s="21"/>
      <c r="D33" s="21"/>
      <c r="E33" s="50" t="s">
        <v>62</v>
      </c>
      <c r="F33" s="51">
        <f>Eingaben!G56</f>
        <v>0</v>
      </c>
    </row>
    <row r="34" spans="1:6" x14ac:dyDescent="0.25">
      <c r="A34" s="21">
        <f>Eingaben!E57</f>
        <v>42</v>
      </c>
      <c r="B34" s="21" t="str">
        <f>Eingaben!F57</f>
        <v>Entgelte</v>
      </c>
      <c r="C34" s="21"/>
      <c r="D34" s="21"/>
      <c r="E34" s="50" t="s">
        <v>62</v>
      </c>
      <c r="F34" s="51">
        <f>Eingaben!G57</f>
        <v>0</v>
      </c>
    </row>
    <row r="35" spans="1:6" x14ac:dyDescent="0.25">
      <c r="A35" s="21">
        <f>Eingaben!E58</f>
        <v>43</v>
      </c>
      <c r="B35" s="21" t="str">
        <f>Eingaben!F58</f>
        <v>Verschiedene Erträge</v>
      </c>
      <c r="C35" s="21"/>
      <c r="D35" s="21"/>
      <c r="E35" s="50" t="s">
        <v>62</v>
      </c>
      <c r="F35" s="51">
        <f>Eingaben!G58</f>
        <v>0</v>
      </c>
    </row>
    <row r="36" spans="1:6" x14ac:dyDescent="0.25">
      <c r="A36" s="21">
        <f>Eingaben!E60</f>
        <v>44</v>
      </c>
      <c r="B36" s="21" t="str">
        <f>Eingaben!F60</f>
        <v>Finanzertrag</v>
      </c>
      <c r="C36" s="21"/>
      <c r="D36" s="21"/>
      <c r="E36" s="50" t="s">
        <v>62</v>
      </c>
      <c r="F36" s="51">
        <f>Eingaben!G60</f>
        <v>0</v>
      </c>
    </row>
    <row r="37" spans="1:6" x14ac:dyDescent="0.25">
      <c r="A37" s="21">
        <f>Eingaben!E63</f>
        <v>45</v>
      </c>
      <c r="B37" s="21" t="str">
        <f>Eingaben!F63</f>
        <v>Entnahmen aus Fonds und SF</v>
      </c>
      <c r="C37" s="21"/>
      <c r="D37" s="21"/>
      <c r="E37" s="50" t="s">
        <v>62</v>
      </c>
      <c r="F37" s="51">
        <f>Eingaben!G63</f>
        <v>0</v>
      </c>
    </row>
    <row r="38" spans="1:6" x14ac:dyDescent="0.25">
      <c r="A38" s="21">
        <f>Eingaben!E64</f>
        <v>46</v>
      </c>
      <c r="B38" s="21" t="str">
        <f>Eingaben!F64</f>
        <v>Transferertrag</v>
      </c>
      <c r="C38" s="21"/>
      <c r="D38" s="21"/>
      <c r="E38" s="50" t="s">
        <v>62</v>
      </c>
      <c r="F38" s="51">
        <f>Eingaben!G64</f>
        <v>0</v>
      </c>
    </row>
    <row r="39" spans="1:6" x14ac:dyDescent="0.25">
      <c r="A39" s="21">
        <f>Eingaben!E67</f>
        <v>48</v>
      </c>
      <c r="B39" s="21" t="str">
        <f>Eingaben!F67</f>
        <v>Ausserordentlicher Ertrag</v>
      </c>
      <c r="C39" s="21"/>
      <c r="D39" s="21"/>
      <c r="E39" s="50" t="s">
        <v>62</v>
      </c>
      <c r="F39" s="51">
        <f>Eingaben!G67</f>
        <v>0</v>
      </c>
    </row>
    <row r="40" spans="1:6" x14ac:dyDescent="0.25">
      <c r="A40" s="21"/>
      <c r="B40" s="52" t="s">
        <v>10</v>
      </c>
      <c r="C40" s="57"/>
      <c r="D40" s="57"/>
      <c r="E40" s="57"/>
      <c r="F40" s="54">
        <f>SUM(F32:F39)</f>
        <v>0</v>
      </c>
    </row>
    <row r="42" spans="1:6" x14ac:dyDescent="0.25">
      <c r="B42" s="52" t="s">
        <v>48</v>
      </c>
      <c r="C42" s="58"/>
      <c r="D42" s="58"/>
      <c r="E42" s="93"/>
      <c r="F42" s="99" t="str">
        <f>IF(F40&gt;0,F30/F40*100,"Fehlende Werte")</f>
        <v>Fehlende Werte</v>
      </c>
    </row>
    <row r="43" spans="1:6" x14ac:dyDescent="0.25">
      <c r="E43" s="137" t="str">
        <f>IF(AND(F42&lt;10,Zusammenfassung!C40&gt;1500),"Grenzwert nicht eingehalten",IF(F42="Fehlende Werte","","Grenzwert eingehalten"))</f>
        <v/>
      </c>
      <c r="F43" s="137"/>
    </row>
    <row r="45" spans="1:6" ht="117.75" customHeight="1" x14ac:dyDescent="0.25">
      <c r="A45" s="120" t="s">
        <v>53</v>
      </c>
      <c r="B45" s="121"/>
      <c r="C45" s="121"/>
      <c r="D45" s="121"/>
      <c r="E45" s="121"/>
      <c r="F45" s="122"/>
    </row>
  </sheetData>
  <sheetProtection sheet="1" objects="1" scenarios="1"/>
  <mergeCells count="7">
    <mergeCell ref="A45:F45"/>
    <mergeCell ref="A1:F1"/>
    <mergeCell ref="A5:F5"/>
    <mergeCell ref="A7:F7"/>
    <mergeCell ref="A9:F9"/>
    <mergeCell ref="A10:F10"/>
    <mergeCell ref="E43:F43"/>
  </mergeCells>
  <conditionalFormatting sqref="E43:F43">
    <cfRule type="expression" dxfId="20" priority="1">
      <formula>$F$42="Fehlende Werte"</formula>
    </cfRule>
  </conditionalFormatting>
  <pageMargins left="0.70866141732283472" right="0.70866141732283472" top="0.78740157480314965" bottom="0.78740157480314965" header="0.31496062992125984" footer="0.31496062992125984"/>
  <pageSetup paperSize="9" fitToHeight="0" orientation="portrait" r:id="rId1"/>
  <headerFooter>
    <oddHeader>&amp;L&amp;"Arial,Standard"Finanzdepartement Kanton Luzern&amp;R&amp;"Arial,Standard"Handbuch Finanzhaushalt der Gemeinden
&amp;"Arial,Fett"Finanzkennzahlen - Vorlage</oddHeader>
    <oddFooter>&amp;L&amp;"Arial,Standard"&amp;8Stand: 11.04.2023</oddFooter>
  </headerFooter>
  <extLst>
    <ext xmlns:x14="http://schemas.microsoft.com/office/spreadsheetml/2009/9/main" uri="{78C0D931-6437-407d-A8EE-F0AAD7539E65}">
      <x14:conditionalFormattings>
        <x14:conditionalFormatting xmlns:xm="http://schemas.microsoft.com/office/excel/2006/main">
          <x14:cfRule type="expression" priority="64" stopIfTrue="1" id="{EAAFFA03-8888-41B5-9370-E91B2981A617}">
            <xm:f>OR($F$42&gt;=10,Zusammenfassung!$C$40&lt;=1500)</xm:f>
            <x14:dxf>
              <font>
                <b val="0"/>
                <i val="0"/>
                <color auto="1"/>
              </font>
              <fill>
                <patternFill patternType="solid">
                  <bgColor rgb="FF92D050"/>
                </patternFill>
              </fill>
            </x14:dxf>
          </x14:cfRule>
          <x14:cfRule type="expression" priority="65" stopIfTrue="1" id="{67816978-5DA4-4491-ABC7-184EB40AFDC1}">
            <xm:f>AND($F$42&lt;10,Zusammenfassung!$C$40&gt;1500)</xm:f>
            <x14:dxf>
              <font>
                <b val="0"/>
                <i val="0"/>
                <color auto="1"/>
              </font>
              <fill>
                <patternFill>
                  <bgColor rgb="FFFF0000"/>
                </patternFill>
              </fill>
            </x14:dxf>
          </x14:cfRule>
          <xm:sqref>E43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election activeCell="B12" sqref="B12"/>
    </sheetView>
  </sheetViews>
  <sheetFormatPr baseColWidth="10" defaultColWidth="11.453125" defaultRowHeight="11.5" x14ac:dyDescent="0.25"/>
  <cols>
    <col min="1" max="1" width="5.81640625" style="45" customWidth="1"/>
    <col min="2" max="2" width="8.81640625" style="45" customWidth="1"/>
    <col min="3" max="3" width="33" style="45" customWidth="1"/>
    <col min="4" max="4" width="11.81640625" style="45" customWidth="1"/>
    <col min="5" max="5" width="5.453125" style="45" customWidth="1"/>
    <col min="6" max="6" width="14.81640625" style="45" customWidth="1"/>
    <col min="7" max="16384" width="11.453125" style="45"/>
  </cols>
  <sheetData>
    <row r="1" spans="1:6" ht="18" x14ac:dyDescent="0.4">
      <c r="A1" s="113" t="s">
        <v>47</v>
      </c>
      <c r="B1" s="113"/>
      <c r="C1" s="113"/>
      <c r="D1" s="113"/>
      <c r="E1" s="113"/>
      <c r="F1" s="113"/>
    </row>
    <row r="3" spans="1:6" ht="14.5" x14ac:dyDescent="0.35">
      <c r="A3" s="6" t="s">
        <v>1</v>
      </c>
      <c r="B3" s="7"/>
      <c r="C3" s="44" t="str">
        <f>IF(Eingaben!C3&lt;&gt;"",Eingaben!C3,"")</f>
        <v/>
      </c>
      <c r="D3" s="4"/>
      <c r="E3" s="6" t="s">
        <v>2</v>
      </c>
      <c r="F3" s="19" t="str">
        <f>IF(Eingaben!G3&lt;&gt;"",Eingaben!G3,"")</f>
        <v/>
      </c>
    </row>
    <row r="5" spans="1:6" ht="24.75" customHeight="1" x14ac:dyDescent="0.25">
      <c r="A5" s="123" t="s">
        <v>43</v>
      </c>
      <c r="B5" s="124"/>
      <c r="C5" s="124"/>
      <c r="D5" s="124"/>
      <c r="E5" s="124"/>
      <c r="F5" s="125"/>
    </row>
    <row r="7" spans="1:6" ht="13.5" customHeight="1" x14ac:dyDescent="0.25">
      <c r="A7" s="126" t="s">
        <v>136</v>
      </c>
      <c r="B7" s="127"/>
      <c r="C7" s="127"/>
      <c r="D7" s="127"/>
      <c r="E7" s="127"/>
      <c r="F7" s="128"/>
    </row>
    <row r="8" spans="1:6" x14ac:dyDescent="0.25">
      <c r="A8" s="21"/>
      <c r="B8" s="21"/>
      <c r="C8" s="21"/>
      <c r="D8" s="21"/>
      <c r="E8" s="50"/>
      <c r="F8" s="51"/>
    </row>
    <row r="9" spans="1:6" ht="12" customHeight="1" x14ac:dyDescent="0.25">
      <c r="A9" s="129" t="s">
        <v>135</v>
      </c>
      <c r="B9" s="130"/>
      <c r="C9" s="130"/>
      <c r="D9" s="130"/>
      <c r="E9" s="130"/>
      <c r="F9" s="131"/>
    </row>
    <row r="10" spans="1:6" x14ac:dyDescent="0.25">
      <c r="A10" s="132" t="s">
        <v>86</v>
      </c>
      <c r="B10" s="133"/>
      <c r="C10" s="133"/>
      <c r="D10" s="133"/>
      <c r="E10" s="133"/>
      <c r="F10" s="134"/>
    </row>
    <row r="13" spans="1:6" x14ac:dyDescent="0.25">
      <c r="A13" s="49" t="s">
        <v>49</v>
      </c>
      <c r="B13" s="21"/>
      <c r="C13" s="21"/>
      <c r="D13" s="21"/>
      <c r="E13" s="21"/>
      <c r="F13" s="21"/>
    </row>
    <row r="14" spans="1:6" x14ac:dyDescent="0.25">
      <c r="A14" s="21">
        <f>Eingaben!A56</f>
        <v>340</v>
      </c>
      <c r="B14" s="21" t="str">
        <f>Eingaben!B56</f>
        <v>Zinsaufwand</v>
      </c>
      <c r="C14" s="21"/>
      <c r="D14" s="21"/>
      <c r="E14" s="50" t="s">
        <v>62</v>
      </c>
      <c r="F14" s="51">
        <f>Eingaben!C56</f>
        <v>0</v>
      </c>
    </row>
    <row r="15" spans="1:6" x14ac:dyDescent="0.25">
      <c r="A15" s="21">
        <f>Eingaben!E61</f>
        <v>440</v>
      </c>
      <c r="B15" s="21" t="str">
        <f>Eingaben!F61</f>
        <v>Zinsertrag</v>
      </c>
      <c r="C15" s="21"/>
      <c r="D15" s="21"/>
      <c r="E15" s="50" t="s">
        <v>63</v>
      </c>
      <c r="F15" s="51">
        <f>Eingaben!G61</f>
        <v>0</v>
      </c>
    </row>
    <row r="16" spans="1:6" x14ac:dyDescent="0.25">
      <c r="A16" s="21"/>
      <c r="B16" s="52" t="s">
        <v>74</v>
      </c>
      <c r="C16" s="57"/>
      <c r="D16" s="57"/>
      <c r="E16" s="57"/>
      <c r="F16" s="54">
        <f>F14-F15</f>
        <v>0</v>
      </c>
    </row>
    <row r="17" spans="1:6" x14ac:dyDescent="0.25">
      <c r="A17" s="21"/>
      <c r="B17" s="21"/>
      <c r="C17" s="21"/>
      <c r="D17" s="21"/>
      <c r="E17" s="21"/>
      <c r="F17" s="21"/>
    </row>
    <row r="18" spans="1:6" x14ac:dyDescent="0.25">
      <c r="A18" s="21">
        <f>Eingaben!E55</f>
        <v>40</v>
      </c>
      <c r="B18" s="21" t="str">
        <f>Eingaben!F55</f>
        <v>Fiskalertrag</v>
      </c>
      <c r="C18" s="21"/>
      <c r="D18" s="21"/>
      <c r="E18" s="50" t="s">
        <v>62</v>
      </c>
      <c r="F18" s="51">
        <f>Eingaben!G55</f>
        <v>0</v>
      </c>
    </row>
    <row r="19" spans="1:6" x14ac:dyDescent="0.25">
      <c r="A19" s="21">
        <f>Eingaben!E56</f>
        <v>41</v>
      </c>
      <c r="B19" s="21" t="str">
        <f>Eingaben!F56</f>
        <v>Regalien und Konzessionen</v>
      </c>
      <c r="C19" s="21"/>
      <c r="D19" s="21"/>
      <c r="E19" s="50" t="s">
        <v>62</v>
      </c>
      <c r="F19" s="51">
        <f>Eingaben!G56</f>
        <v>0</v>
      </c>
    </row>
    <row r="20" spans="1:6" x14ac:dyDescent="0.25">
      <c r="A20" s="21">
        <f>Eingaben!E57</f>
        <v>42</v>
      </c>
      <c r="B20" s="21" t="str">
        <f>Eingaben!F57</f>
        <v>Entgelte</v>
      </c>
      <c r="C20" s="21"/>
      <c r="D20" s="21"/>
      <c r="E20" s="50" t="s">
        <v>62</v>
      </c>
      <c r="F20" s="51">
        <f>Eingaben!G57</f>
        <v>0</v>
      </c>
    </row>
    <row r="21" spans="1:6" x14ac:dyDescent="0.25">
      <c r="A21" s="21">
        <f>Eingaben!E58</f>
        <v>43</v>
      </c>
      <c r="B21" s="21" t="str">
        <f>Eingaben!F58</f>
        <v>Verschiedene Erträge</v>
      </c>
      <c r="C21" s="21"/>
      <c r="D21" s="21"/>
      <c r="E21" s="50" t="s">
        <v>62</v>
      </c>
      <c r="F21" s="51">
        <f>Eingaben!G58</f>
        <v>0</v>
      </c>
    </row>
    <row r="22" spans="1:6" x14ac:dyDescent="0.25">
      <c r="A22" s="21">
        <f>Eingaben!E60</f>
        <v>44</v>
      </c>
      <c r="B22" s="21" t="str">
        <f>Eingaben!F60</f>
        <v>Finanzertrag</v>
      </c>
      <c r="C22" s="21"/>
      <c r="D22" s="21"/>
      <c r="E22" s="50" t="s">
        <v>62</v>
      </c>
      <c r="F22" s="51">
        <f>Eingaben!G60</f>
        <v>0</v>
      </c>
    </row>
    <row r="23" spans="1:6" x14ac:dyDescent="0.25">
      <c r="A23" s="21">
        <f>Eingaben!E63</f>
        <v>45</v>
      </c>
      <c r="B23" s="21" t="str">
        <f>Eingaben!F63</f>
        <v>Entnahmen aus Fonds und SF</v>
      </c>
      <c r="C23" s="21"/>
      <c r="D23" s="21"/>
      <c r="E23" s="50" t="s">
        <v>62</v>
      </c>
      <c r="F23" s="51">
        <f>Eingaben!G63</f>
        <v>0</v>
      </c>
    </row>
    <row r="24" spans="1:6" x14ac:dyDescent="0.25">
      <c r="A24" s="21">
        <f>Eingaben!E64</f>
        <v>46</v>
      </c>
      <c r="B24" s="21" t="str">
        <f>Eingaben!F64</f>
        <v>Transferertrag</v>
      </c>
      <c r="C24" s="21"/>
      <c r="D24" s="21"/>
      <c r="E24" s="50" t="s">
        <v>62</v>
      </c>
      <c r="F24" s="51">
        <f>Eingaben!G64</f>
        <v>0</v>
      </c>
    </row>
    <row r="25" spans="1:6" x14ac:dyDescent="0.25">
      <c r="A25" s="21">
        <f>Eingaben!E67</f>
        <v>48</v>
      </c>
      <c r="B25" s="21" t="str">
        <f>Eingaben!F67</f>
        <v>Ausserordentlicher Ertrag</v>
      </c>
      <c r="C25" s="21"/>
      <c r="D25" s="21"/>
      <c r="E25" s="50" t="s">
        <v>62</v>
      </c>
      <c r="F25" s="51">
        <f>Eingaben!G67</f>
        <v>0</v>
      </c>
    </row>
    <row r="26" spans="1:6" x14ac:dyDescent="0.25">
      <c r="A26" s="21"/>
      <c r="B26" s="52" t="s">
        <v>10</v>
      </c>
      <c r="C26" s="57"/>
      <c r="D26" s="57"/>
      <c r="E26" s="57"/>
      <c r="F26" s="54">
        <f>SUM(F18:F25)</f>
        <v>0</v>
      </c>
    </row>
    <row r="27" spans="1:6" x14ac:dyDescent="0.25">
      <c r="A27" s="21"/>
      <c r="B27" s="21"/>
      <c r="C27" s="21"/>
      <c r="D27" s="21"/>
      <c r="E27" s="21"/>
      <c r="F27" s="21"/>
    </row>
    <row r="28" spans="1:6" x14ac:dyDescent="0.25">
      <c r="A28" s="21"/>
      <c r="B28" s="52" t="s">
        <v>47</v>
      </c>
      <c r="C28" s="57"/>
      <c r="D28" s="57"/>
      <c r="E28" s="57"/>
      <c r="F28" s="64" t="str">
        <f>IF(F26&gt;0,F16/F26*100,"Fehlende Werte")</f>
        <v>Fehlende Werte</v>
      </c>
    </row>
    <row r="29" spans="1:6" x14ac:dyDescent="0.25">
      <c r="E29" s="138" t="str">
        <f>IF(F28&gt;4,IF(F28="Fehlende Werte","","Grenzwert nicht eingehalten"),"Grenzwert eingehalten")</f>
        <v/>
      </c>
      <c r="F29" s="138"/>
    </row>
    <row r="31" spans="1:6" ht="117.75" customHeight="1" x14ac:dyDescent="0.25">
      <c r="A31" s="120" t="s">
        <v>53</v>
      </c>
      <c r="B31" s="121"/>
      <c r="C31" s="121"/>
      <c r="D31" s="121"/>
      <c r="E31" s="121"/>
      <c r="F31" s="122"/>
    </row>
    <row r="37" ht="14.25" customHeight="1" x14ac:dyDescent="0.25"/>
  </sheetData>
  <sheetProtection sheet="1" objects="1" scenarios="1"/>
  <mergeCells count="7">
    <mergeCell ref="A31:F31"/>
    <mergeCell ref="A1:F1"/>
    <mergeCell ref="A5:F5"/>
    <mergeCell ref="A7:F7"/>
    <mergeCell ref="A9:F9"/>
    <mergeCell ref="A10:F10"/>
    <mergeCell ref="E29:F29"/>
  </mergeCells>
  <conditionalFormatting sqref="E29">
    <cfRule type="expression" dxfId="17" priority="2">
      <formula>$F$28&gt;4</formula>
    </cfRule>
    <cfRule type="expression" dxfId="16" priority="3">
      <formula>$F$28&lt;=4</formula>
    </cfRule>
  </conditionalFormatting>
  <conditionalFormatting sqref="E29:F29">
    <cfRule type="expression" dxfId="15" priority="1">
      <formula>$F$28="Fehlende Werte"</formula>
    </cfRule>
  </conditionalFormatting>
  <pageMargins left="0.70866141732283472" right="0.70866141732283472" top="0.78740157480314965" bottom="0.78740157480314965" header="0.31496062992125984" footer="0.31496062992125984"/>
  <pageSetup paperSize="9" fitToHeight="0" orientation="portrait" r:id="rId1"/>
  <headerFooter>
    <oddHeader>&amp;L&amp;"Arial,Standard"Finanzdepartement Kanton Luzern&amp;R&amp;"Arial,Standard"Handbuch Finanzhaushalt der Gemeinden
&amp;"Arial,Fett"Finanzkennzahlen - Vorlage</oddHeader>
    <oddFooter>&amp;L&amp;"Arial,Standard"&amp;8Stand: 11.04.2023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activeCell="B12" sqref="B12"/>
    </sheetView>
  </sheetViews>
  <sheetFormatPr baseColWidth="10" defaultColWidth="11.453125" defaultRowHeight="11.5" x14ac:dyDescent="0.25"/>
  <cols>
    <col min="1" max="1" width="5.81640625" style="45" customWidth="1"/>
    <col min="2" max="2" width="8.81640625" style="45" customWidth="1"/>
    <col min="3" max="3" width="33" style="45" customWidth="1"/>
    <col min="4" max="4" width="11.81640625" style="45" customWidth="1"/>
    <col min="5" max="5" width="5.54296875" style="45" customWidth="1"/>
    <col min="6" max="6" width="14.81640625" style="45" customWidth="1"/>
    <col min="7" max="16384" width="11.453125" style="45"/>
  </cols>
  <sheetData>
    <row r="1" spans="1:6" ht="18" x14ac:dyDescent="0.4">
      <c r="A1" s="113" t="s">
        <v>54</v>
      </c>
      <c r="B1" s="113"/>
      <c r="C1" s="113"/>
      <c r="D1" s="113"/>
      <c r="E1" s="113"/>
      <c r="F1" s="113"/>
    </row>
    <row r="3" spans="1:6" ht="14.5" x14ac:dyDescent="0.35">
      <c r="A3" s="6" t="s">
        <v>1</v>
      </c>
      <c r="B3" s="7"/>
      <c r="C3" s="44" t="str">
        <f>IF(Eingaben!C3&lt;&gt;"",Eingaben!C3,"")</f>
        <v/>
      </c>
      <c r="D3" s="4"/>
      <c r="E3" s="6" t="s">
        <v>2</v>
      </c>
      <c r="F3" s="19" t="str">
        <f>IF(Eingaben!G3&lt;&gt;"",Eingaben!G3,"")</f>
        <v/>
      </c>
    </row>
    <row r="5" spans="1:6" ht="39" customHeight="1" x14ac:dyDescent="0.25">
      <c r="A5" s="123" t="s">
        <v>58</v>
      </c>
      <c r="B5" s="124"/>
      <c r="C5" s="124"/>
      <c r="D5" s="124"/>
      <c r="E5" s="124"/>
      <c r="F5" s="125"/>
    </row>
    <row r="7" spans="1:6" x14ac:dyDescent="0.25">
      <c r="A7" s="126" t="s">
        <v>137</v>
      </c>
      <c r="B7" s="127"/>
      <c r="C7" s="127"/>
      <c r="D7" s="127"/>
      <c r="E7" s="127"/>
      <c r="F7" s="128"/>
    </row>
    <row r="8" spans="1:6" x14ac:dyDescent="0.25">
      <c r="A8" s="21"/>
      <c r="B8" s="21"/>
      <c r="C8" s="21"/>
      <c r="D8" s="21"/>
      <c r="E8" s="50"/>
      <c r="F8" s="51"/>
    </row>
    <row r="9" spans="1:6" ht="12" customHeight="1" x14ac:dyDescent="0.25">
      <c r="A9" s="129" t="s">
        <v>135</v>
      </c>
      <c r="B9" s="130"/>
      <c r="C9" s="130"/>
      <c r="D9" s="130"/>
      <c r="E9" s="130"/>
      <c r="F9" s="131"/>
    </row>
    <row r="10" spans="1:6" x14ac:dyDescent="0.25">
      <c r="A10" s="132" t="s">
        <v>44</v>
      </c>
      <c r="B10" s="133"/>
      <c r="C10" s="133"/>
      <c r="D10" s="133"/>
      <c r="E10" s="133"/>
      <c r="F10" s="134"/>
    </row>
    <row r="13" spans="1:6" x14ac:dyDescent="0.25">
      <c r="A13" s="49" t="s">
        <v>49</v>
      </c>
      <c r="B13" s="21"/>
      <c r="C13" s="21"/>
      <c r="D13" s="21"/>
      <c r="E13" s="21"/>
      <c r="F13" s="21"/>
    </row>
    <row r="14" spans="1:6" x14ac:dyDescent="0.25">
      <c r="A14" s="21">
        <f>Eingaben!A56</f>
        <v>340</v>
      </c>
      <c r="B14" s="21" t="str">
        <f>Eingaben!B56</f>
        <v>Zinsaufwand</v>
      </c>
      <c r="C14" s="21"/>
      <c r="D14" s="21"/>
      <c r="E14" s="50" t="s">
        <v>62</v>
      </c>
      <c r="F14" s="51">
        <f>Eingaben!C56</f>
        <v>0</v>
      </c>
    </row>
    <row r="15" spans="1:6" x14ac:dyDescent="0.25">
      <c r="A15" s="21">
        <f>Eingaben!E61</f>
        <v>440</v>
      </c>
      <c r="B15" s="21" t="str">
        <f>Eingaben!F61</f>
        <v>Zinsertrag</v>
      </c>
      <c r="C15" s="21"/>
      <c r="D15" s="21"/>
      <c r="E15" s="50" t="s">
        <v>63</v>
      </c>
      <c r="F15" s="51">
        <f>Eingaben!G61</f>
        <v>0</v>
      </c>
    </row>
    <row r="16" spans="1:6" x14ac:dyDescent="0.25">
      <c r="A16" s="21">
        <f>Eingaben!A55</f>
        <v>33</v>
      </c>
      <c r="B16" s="21" t="str">
        <f>Eingaben!B55</f>
        <v>Abschreibungen Verwaltungsvermögen</v>
      </c>
      <c r="C16" s="21"/>
      <c r="D16" s="21"/>
      <c r="E16" s="50" t="s">
        <v>62</v>
      </c>
      <c r="F16" s="51">
        <f>Eingaben!C55</f>
        <v>0</v>
      </c>
    </row>
    <row r="17" spans="1:6" x14ac:dyDescent="0.25">
      <c r="A17" s="21">
        <f>Eingaben!A60</f>
        <v>364</v>
      </c>
      <c r="B17" s="21" t="str">
        <f>Eingaben!B60</f>
        <v>Wertberichtigungen Darlehen VV</v>
      </c>
      <c r="C17" s="21"/>
      <c r="D17" s="21"/>
      <c r="E17" s="50" t="s">
        <v>62</v>
      </c>
      <c r="F17" s="51">
        <f>Eingaben!C60</f>
        <v>0</v>
      </c>
    </row>
    <row r="18" spans="1:6" x14ac:dyDescent="0.25">
      <c r="A18" s="21">
        <f>Eingaben!A61</f>
        <v>365</v>
      </c>
      <c r="B18" s="21" t="str">
        <f>Eingaben!B61</f>
        <v>Wertberichtigungen Beteiligungen VV</v>
      </c>
      <c r="C18" s="21"/>
      <c r="D18" s="21"/>
      <c r="E18" s="50" t="s">
        <v>62</v>
      </c>
      <c r="F18" s="51">
        <f>Eingaben!C61</f>
        <v>0</v>
      </c>
    </row>
    <row r="19" spans="1:6" x14ac:dyDescent="0.25">
      <c r="A19" s="21">
        <f>Eingaben!A62</f>
        <v>366</v>
      </c>
      <c r="B19" s="21" t="str">
        <f>Eingaben!B62</f>
        <v>Abschreibungen Investitionsbeiträge</v>
      </c>
      <c r="C19" s="21"/>
      <c r="D19" s="21"/>
      <c r="E19" s="50" t="s">
        <v>62</v>
      </c>
      <c r="F19" s="51">
        <f>Eingaben!C62</f>
        <v>0</v>
      </c>
    </row>
    <row r="20" spans="1:6" x14ac:dyDescent="0.25">
      <c r="A20" s="21"/>
      <c r="B20" s="52" t="s">
        <v>72</v>
      </c>
      <c r="C20" s="57"/>
      <c r="D20" s="57"/>
      <c r="E20" s="57"/>
      <c r="F20" s="54">
        <f>SUM(F14,F16:F19,-F15)</f>
        <v>0</v>
      </c>
    </row>
    <row r="21" spans="1:6" x14ac:dyDescent="0.25">
      <c r="A21" s="21"/>
      <c r="B21" s="21"/>
      <c r="C21" s="21"/>
      <c r="D21" s="21"/>
      <c r="E21" s="21"/>
      <c r="F21" s="21"/>
    </row>
    <row r="22" spans="1:6" x14ac:dyDescent="0.25">
      <c r="A22" s="21">
        <f>Eingaben!E55</f>
        <v>40</v>
      </c>
      <c r="B22" s="21" t="str">
        <f>Eingaben!F55</f>
        <v>Fiskalertrag</v>
      </c>
      <c r="C22" s="21"/>
      <c r="D22" s="21"/>
      <c r="E22" s="50" t="s">
        <v>62</v>
      </c>
      <c r="F22" s="51">
        <f>Eingaben!G55</f>
        <v>0</v>
      </c>
    </row>
    <row r="23" spans="1:6" x14ac:dyDescent="0.25">
      <c r="A23" s="21">
        <f>Eingaben!E56</f>
        <v>41</v>
      </c>
      <c r="B23" s="21" t="str">
        <f>Eingaben!F56</f>
        <v>Regalien und Konzessionen</v>
      </c>
      <c r="C23" s="21"/>
      <c r="D23" s="21"/>
      <c r="E23" s="50" t="s">
        <v>62</v>
      </c>
      <c r="F23" s="51">
        <f>Eingaben!G56</f>
        <v>0</v>
      </c>
    </row>
    <row r="24" spans="1:6" x14ac:dyDescent="0.25">
      <c r="A24" s="21">
        <f>Eingaben!E57</f>
        <v>42</v>
      </c>
      <c r="B24" s="21" t="str">
        <f>Eingaben!F57</f>
        <v>Entgelte</v>
      </c>
      <c r="C24" s="21"/>
      <c r="D24" s="21"/>
      <c r="E24" s="50" t="s">
        <v>62</v>
      </c>
      <c r="F24" s="51">
        <f>Eingaben!G57</f>
        <v>0</v>
      </c>
    </row>
    <row r="25" spans="1:6" x14ac:dyDescent="0.25">
      <c r="A25" s="21">
        <f>Eingaben!E58</f>
        <v>43</v>
      </c>
      <c r="B25" s="21" t="str">
        <f>Eingaben!F58</f>
        <v>Verschiedene Erträge</v>
      </c>
      <c r="C25" s="21"/>
      <c r="D25" s="21"/>
      <c r="E25" s="50" t="s">
        <v>62</v>
      </c>
      <c r="F25" s="51">
        <f>Eingaben!G58</f>
        <v>0</v>
      </c>
    </row>
    <row r="26" spans="1:6" x14ac:dyDescent="0.25">
      <c r="A26" s="21">
        <f>Eingaben!E60</f>
        <v>44</v>
      </c>
      <c r="B26" s="21" t="str">
        <f>Eingaben!F60</f>
        <v>Finanzertrag</v>
      </c>
      <c r="C26" s="21"/>
      <c r="D26" s="21"/>
      <c r="E26" s="50" t="s">
        <v>62</v>
      </c>
      <c r="F26" s="51">
        <f>Eingaben!G60</f>
        <v>0</v>
      </c>
    </row>
    <row r="27" spans="1:6" x14ac:dyDescent="0.25">
      <c r="A27" s="21">
        <f>Eingaben!E63</f>
        <v>45</v>
      </c>
      <c r="B27" s="21" t="str">
        <f>Eingaben!F63</f>
        <v>Entnahmen aus Fonds und SF</v>
      </c>
      <c r="C27" s="21"/>
      <c r="D27" s="21"/>
      <c r="E27" s="50" t="s">
        <v>62</v>
      </c>
      <c r="F27" s="51">
        <f>Eingaben!G63</f>
        <v>0</v>
      </c>
    </row>
    <row r="28" spans="1:6" x14ac:dyDescent="0.25">
      <c r="A28" s="21">
        <f>Eingaben!E64</f>
        <v>46</v>
      </c>
      <c r="B28" s="21" t="str">
        <f>Eingaben!F64</f>
        <v>Transferertrag</v>
      </c>
      <c r="C28" s="21"/>
      <c r="D28" s="21"/>
      <c r="E28" s="50" t="s">
        <v>62</v>
      </c>
      <c r="F28" s="51">
        <f>Eingaben!G64</f>
        <v>0</v>
      </c>
    </row>
    <row r="29" spans="1:6" x14ac:dyDescent="0.25">
      <c r="A29" s="21">
        <f>Eingaben!E67</f>
        <v>48</v>
      </c>
      <c r="B29" s="21" t="str">
        <f>Eingaben!F67</f>
        <v>Ausserordentlicher Ertrag</v>
      </c>
      <c r="C29" s="21"/>
      <c r="D29" s="21"/>
      <c r="E29" s="50" t="s">
        <v>62</v>
      </c>
      <c r="F29" s="51">
        <f>Eingaben!G67</f>
        <v>0</v>
      </c>
    </row>
    <row r="30" spans="1:6" x14ac:dyDescent="0.25">
      <c r="A30" s="21"/>
      <c r="B30" s="52" t="s">
        <v>10</v>
      </c>
      <c r="C30" s="57"/>
      <c r="D30" s="57"/>
      <c r="E30" s="57"/>
      <c r="F30" s="54">
        <f>SUM(F22:F29)</f>
        <v>0</v>
      </c>
    </row>
    <row r="31" spans="1:6" x14ac:dyDescent="0.25">
      <c r="A31" s="21"/>
      <c r="B31" s="21"/>
      <c r="C31" s="21"/>
      <c r="D31" s="21"/>
      <c r="E31" s="21"/>
      <c r="F31" s="21"/>
    </row>
    <row r="32" spans="1:6" x14ac:dyDescent="0.25">
      <c r="A32" s="21"/>
      <c r="B32" s="52" t="s">
        <v>73</v>
      </c>
      <c r="C32" s="57"/>
      <c r="D32" s="57"/>
      <c r="E32" s="57"/>
      <c r="F32" s="64" t="str">
        <f>IF(F30&gt;0,F20/F30*100,"Fehlende Werte")</f>
        <v>Fehlende Werte</v>
      </c>
    </row>
    <row r="33" spans="1:6" x14ac:dyDescent="0.25">
      <c r="E33" s="138" t="str">
        <f>IF(F32&gt;15,IF(F32="Fehlende Werte","","Grenzwert nicht eingehalten"), "Grenzwert eingehalten")</f>
        <v/>
      </c>
      <c r="F33" s="138"/>
    </row>
    <row r="35" spans="1:6" ht="107.25" customHeight="1" x14ac:dyDescent="0.25">
      <c r="A35" s="120" t="s">
        <v>53</v>
      </c>
      <c r="B35" s="121"/>
      <c r="C35" s="121"/>
      <c r="D35" s="121"/>
      <c r="E35" s="121"/>
      <c r="F35" s="122"/>
    </row>
  </sheetData>
  <sheetProtection sheet="1" objects="1" scenarios="1"/>
  <mergeCells count="7">
    <mergeCell ref="A35:F35"/>
    <mergeCell ref="A1:F1"/>
    <mergeCell ref="A5:F5"/>
    <mergeCell ref="A7:F7"/>
    <mergeCell ref="A9:F9"/>
    <mergeCell ref="A10:F10"/>
    <mergeCell ref="E33:F33"/>
  </mergeCells>
  <conditionalFormatting sqref="E33:F33">
    <cfRule type="expression" dxfId="14" priority="1">
      <formula>$F$32="Fehlende Werte"</formula>
    </cfRule>
    <cfRule type="expression" dxfId="13" priority="2">
      <formula>$F$32&gt;15</formula>
    </cfRule>
    <cfRule type="expression" dxfId="12" priority="3">
      <formula>$F$32&lt;=15</formula>
    </cfRule>
  </conditionalFormatting>
  <pageMargins left="0.70866141732283472" right="0.70866141732283472" top="0.78740157480314965" bottom="0.78740157480314965" header="0.31496062992125984" footer="0.31496062992125984"/>
  <pageSetup paperSize="9" fitToHeight="0" orientation="portrait" r:id="rId1"/>
  <headerFooter>
    <oddHeader>&amp;L&amp;"Arial,Standard"Finanzdepartement Kanton Luzern&amp;R&amp;"Arial,Standard"Handbuch Finanzhaushalt der Gemeinden
&amp;"Arial,Fett"Finanzkennzahlen - Vorlage</oddHeader>
    <oddFooter>&amp;L&amp;"Arial,Standard"&amp;8Stand: 11.04.2023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activeCell="B12" sqref="B12"/>
    </sheetView>
  </sheetViews>
  <sheetFormatPr baseColWidth="10" defaultColWidth="11.453125" defaultRowHeight="11.5" x14ac:dyDescent="0.25"/>
  <cols>
    <col min="1" max="1" width="5.81640625" style="45" customWidth="1"/>
    <col min="2" max="2" width="8.81640625" style="45" customWidth="1"/>
    <col min="3" max="3" width="33" style="45" customWidth="1"/>
    <col min="4" max="4" width="11.81640625" style="45" customWidth="1"/>
    <col min="5" max="5" width="5.54296875" style="45" customWidth="1"/>
    <col min="6" max="6" width="14.81640625" style="45" customWidth="1"/>
    <col min="7" max="16384" width="11.453125" style="45"/>
  </cols>
  <sheetData>
    <row r="1" spans="1:6" ht="18" x14ac:dyDescent="0.4">
      <c r="A1" s="113" t="s">
        <v>45</v>
      </c>
      <c r="B1" s="113"/>
      <c r="C1" s="113"/>
      <c r="D1" s="113"/>
      <c r="E1" s="113"/>
      <c r="F1" s="113"/>
    </row>
    <row r="3" spans="1:6" ht="14.5" x14ac:dyDescent="0.35">
      <c r="A3" s="6" t="s">
        <v>1</v>
      </c>
      <c r="B3" s="7"/>
      <c r="C3" s="44" t="str">
        <f>IF(Eingaben!C3&lt;&gt;"",Eingaben!C3,"")</f>
        <v/>
      </c>
      <c r="D3" s="4"/>
      <c r="E3" s="6" t="s">
        <v>2</v>
      </c>
      <c r="F3" s="19" t="str">
        <f>IF(Eingaben!G3&lt;&gt;"",Eingaben!G3,"")</f>
        <v/>
      </c>
    </row>
    <row r="5" spans="1:6" ht="24.75" customHeight="1" x14ac:dyDescent="0.25">
      <c r="A5" s="123" t="s">
        <v>160</v>
      </c>
      <c r="B5" s="124"/>
      <c r="C5" s="124"/>
      <c r="D5" s="124"/>
      <c r="E5" s="124"/>
      <c r="F5" s="125"/>
    </row>
    <row r="7" spans="1:6" x14ac:dyDescent="0.25">
      <c r="A7" s="126" t="s">
        <v>134</v>
      </c>
      <c r="B7" s="127"/>
      <c r="C7" s="127"/>
      <c r="D7" s="127"/>
      <c r="E7" s="127"/>
      <c r="F7" s="128"/>
    </row>
    <row r="8" spans="1:6" x14ac:dyDescent="0.25">
      <c r="A8" s="21"/>
      <c r="B8" s="21"/>
      <c r="C8" s="21"/>
      <c r="D8" s="21"/>
      <c r="E8" s="50"/>
      <c r="F8" s="51"/>
    </row>
    <row r="9" spans="1:6" ht="12" customHeight="1" x14ac:dyDescent="0.25">
      <c r="A9" s="129" t="s">
        <v>135</v>
      </c>
      <c r="B9" s="130"/>
      <c r="C9" s="130"/>
      <c r="D9" s="130"/>
      <c r="E9" s="130"/>
      <c r="F9" s="131"/>
    </row>
    <row r="10" spans="1:6" x14ac:dyDescent="0.25">
      <c r="A10" s="132" t="s">
        <v>90</v>
      </c>
      <c r="B10" s="133"/>
      <c r="C10" s="133"/>
      <c r="D10" s="133"/>
      <c r="E10" s="133"/>
      <c r="F10" s="134"/>
    </row>
    <row r="13" spans="1:6" x14ac:dyDescent="0.25">
      <c r="A13" s="49" t="s">
        <v>49</v>
      </c>
      <c r="B13" s="21"/>
      <c r="C13" s="21"/>
      <c r="D13" s="21"/>
      <c r="E13" s="21"/>
      <c r="F13" s="21"/>
    </row>
    <row r="14" spans="1:6" x14ac:dyDescent="0.25">
      <c r="A14" s="21">
        <f>Eingaben!E9</f>
        <v>20</v>
      </c>
      <c r="B14" s="21" t="str">
        <f>Eingaben!F9</f>
        <v>Fremdkapital</v>
      </c>
      <c r="C14" s="21"/>
      <c r="D14" s="21"/>
      <c r="E14" s="50" t="s">
        <v>62</v>
      </c>
      <c r="F14" s="51">
        <f>Eingaben!G9</f>
        <v>0</v>
      </c>
    </row>
    <row r="15" spans="1:6" x14ac:dyDescent="0.25">
      <c r="A15" s="21">
        <f>Eingaben!E14</f>
        <v>2068</v>
      </c>
      <c r="B15" s="21" t="str">
        <f>Eingaben!F14</f>
        <v>Überschuss Anschlussgebühren</v>
      </c>
      <c r="C15" s="21"/>
      <c r="D15" s="21"/>
      <c r="E15" s="50" t="s">
        <v>63</v>
      </c>
      <c r="F15" s="51">
        <f>Eingaben!G14</f>
        <v>0</v>
      </c>
    </row>
    <row r="16" spans="1:6" x14ac:dyDescent="0.25">
      <c r="A16" s="21">
        <f>Eingaben!A9</f>
        <v>10</v>
      </c>
      <c r="B16" s="21" t="str">
        <f>Eingaben!B9</f>
        <v>Finanzvermögen</v>
      </c>
      <c r="C16" s="21"/>
      <c r="D16" s="21"/>
      <c r="E16" s="50" t="s">
        <v>63</v>
      </c>
      <c r="F16" s="51">
        <f>Eingaben!C9</f>
        <v>0</v>
      </c>
    </row>
    <row r="17" spans="1:7" x14ac:dyDescent="0.25">
      <c r="A17" s="21"/>
      <c r="B17" s="52" t="s">
        <v>87</v>
      </c>
      <c r="C17" s="57"/>
      <c r="D17" s="57"/>
      <c r="E17" s="57"/>
      <c r="F17" s="54">
        <f>F14-F15-F16</f>
        <v>0</v>
      </c>
    </row>
    <row r="18" spans="1:7" x14ac:dyDescent="0.25">
      <c r="A18" s="21"/>
      <c r="B18" s="21"/>
      <c r="C18" s="21"/>
      <c r="D18" s="21"/>
      <c r="E18" s="21"/>
      <c r="F18" s="21"/>
    </row>
    <row r="19" spans="1:7" x14ac:dyDescent="0.25">
      <c r="A19" s="21">
        <f>Eingaben!E55</f>
        <v>40</v>
      </c>
      <c r="B19" s="21" t="str">
        <f>Eingaben!F55</f>
        <v>Fiskalertrag</v>
      </c>
      <c r="C19" s="21"/>
      <c r="D19" s="21"/>
      <c r="E19" s="50" t="s">
        <v>62</v>
      </c>
      <c r="F19" s="51">
        <f>Eingaben!G55</f>
        <v>0</v>
      </c>
    </row>
    <row r="20" spans="1:7" x14ac:dyDescent="0.25">
      <c r="A20" s="21">
        <f>Eingaben!E65</f>
        <v>4621</v>
      </c>
      <c r="B20" s="21" t="str">
        <f>Eingaben!F65</f>
        <v>Ressourcenausgleich</v>
      </c>
      <c r="C20" s="21"/>
      <c r="D20" s="21"/>
      <c r="E20" s="50" t="s">
        <v>62</v>
      </c>
      <c r="F20" s="51">
        <f>Eingaben!G65</f>
        <v>0</v>
      </c>
    </row>
    <row r="21" spans="1:7" x14ac:dyDescent="0.25">
      <c r="A21" s="21">
        <f>Eingaben!A59</f>
        <v>3621</v>
      </c>
      <c r="B21" s="21" t="str">
        <f>Eingaben!B59</f>
        <v>Horizontale Abschöpfung</v>
      </c>
      <c r="C21" s="21"/>
      <c r="D21" s="21"/>
      <c r="E21" s="50" t="s">
        <v>63</v>
      </c>
      <c r="F21" s="51">
        <f>Eingaben!C59</f>
        <v>0</v>
      </c>
    </row>
    <row r="22" spans="1:7" x14ac:dyDescent="0.25">
      <c r="A22" s="21"/>
      <c r="B22" s="52" t="s">
        <v>67</v>
      </c>
      <c r="C22" s="57"/>
      <c r="D22" s="57"/>
      <c r="E22" s="57"/>
      <c r="F22" s="54">
        <f>F19+F20-F21</f>
        <v>0</v>
      </c>
    </row>
    <row r="23" spans="1:7" x14ac:dyDescent="0.25">
      <c r="A23" s="21"/>
      <c r="B23" s="21"/>
      <c r="C23" s="21"/>
      <c r="D23" s="21"/>
      <c r="E23" s="21"/>
      <c r="F23" s="21"/>
    </row>
    <row r="24" spans="1:7" x14ac:dyDescent="0.25">
      <c r="A24" s="21"/>
      <c r="B24" s="52" t="s">
        <v>45</v>
      </c>
      <c r="C24" s="57"/>
      <c r="D24" s="57"/>
      <c r="E24" s="57"/>
      <c r="F24" s="65" t="str">
        <f>IF(F22&gt;0,F17/F22*100,"Fehlende Werte")</f>
        <v>Fehlende Werte</v>
      </c>
    </row>
    <row r="25" spans="1:7" x14ac:dyDescent="0.25">
      <c r="A25" s="21"/>
      <c r="B25" s="21"/>
      <c r="C25" s="21"/>
      <c r="D25" s="21"/>
      <c r="E25" s="139" t="str">
        <f>IF(F24&gt;150,IF(F24="Fehlende Werte","","Grenzwert nicht eingehalten"), "Grenzwert eingehalten")</f>
        <v/>
      </c>
      <c r="F25" s="139"/>
      <c r="G25" s="110"/>
    </row>
    <row r="27" spans="1:7" ht="90" customHeight="1" x14ac:dyDescent="0.25">
      <c r="A27" s="120" t="s">
        <v>53</v>
      </c>
      <c r="B27" s="121"/>
      <c r="C27" s="121"/>
      <c r="D27" s="121"/>
      <c r="E27" s="121"/>
      <c r="F27" s="122"/>
    </row>
  </sheetData>
  <sheetProtection sheet="1" objects="1" scenarios="1"/>
  <mergeCells count="7">
    <mergeCell ref="A27:F27"/>
    <mergeCell ref="A1:F1"/>
    <mergeCell ref="A5:F5"/>
    <mergeCell ref="A7:F7"/>
    <mergeCell ref="A9:F9"/>
    <mergeCell ref="A10:F10"/>
    <mergeCell ref="E25:F25"/>
  </mergeCells>
  <conditionalFormatting sqref="E25:F25">
    <cfRule type="expression" dxfId="11" priority="1">
      <formula>$F$24="Fehlende Werte"</formula>
    </cfRule>
    <cfRule type="expression" dxfId="10" priority="2">
      <formula>$F$24&gt;150</formula>
    </cfRule>
    <cfRule type="expression" dxfId="9" priority="3">
      <formula>$F$24&lt;=150</formula>
    </cfRule>
  </conditionalFormatting>
  <pageMargins left="0.70866141732283472" right="0.70866141732283472" top="0.78740157480314965" bottom="0.78740157480314965" header="0.31496062992125984" footer="0.31496062992125984"/>
  <pageSetup paperSize="9" fitToHeight="0" orientation="portrait" r:id="rId1"/>
  <headerFooter>
    <oddHeader>&amp;L&amp;"Arial,Standard"Finanzdepartement Kanton Luzern&amp;R&amp;"Arial,Standard"Handbuch Finanzhaushalt der Gemeinden
&amp;"Arial,Fett"Finanzkennzahlen - Vorlage</oddHeader>
    <oddFooter>&amp;L&amp;"Arial,Standard"&amp;8Stand: 11.04.2023</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8</vt:i4>
      </vt:variant>
    </vt:vector>
  </HeadingPairs>
  <TitlesOfParts>
    <vt:vector size="20" baseType="lpstr">
      <vt:lpstr>Titel</vt:lpstr>
      <vt:lpstr>Hinweise</vt:lpstr>
      <vt:lpstr>Eingaben</vt:lpstr>
      <vt:lpstr>Zusammenfassung</vt:lpstr>
      <vt:lpstr>Selbstfinanzierungsgrad</vt:lpstr>
      <vt:lpstr>Selbstfinanzierungsanteil</vt:lpstr>
      <vt:lpstr>Zinsbelastungsanteil</vt:lpstr>
      <vt:lpstr>Kapitaldienstanteil </vt:lpstr>
      <vt:lpstr>Nettoverschuldungsquotient</vt:lpstr>
      <vt:lpstr>Nettoschuld je Einw.</vt:lpstr>
      <vt:lpstr>Nettoschuld ohne SF je Einw.</vt:lpstr>
      <vt:lpstr>Bruttoverschuldungsanteil</vt:lpstr>
      <vt:lpstr>Eingaben!Druckbereich</vt:lpstr>
      <vt:lpstr>Hinweise!Druckbereich</vt:lpstr>
      <vt:lpstr>'Nettoschuld je Einw.'!Druckbereich</vt:lpstr>
      <vt:lpstr>'Nettoschuld ohne SF je Einw.'!Druckbereich</vt:lpstr>
      <vt:lpstr>Nettoverschuldungsquotient!Druckbereich</vt:lpstr>
      <vt:lpstr>Selbstfinanzierungsanteil!Druckbereich</vt:lpstr>
      <vt:lpstr>Selbstfinanzierungsgrad!Druckbereich</vt:lpstr>
      <vt:lpstr>Zusammenfassung!Druckbereich</vt:lpstr>
    </vt:vector>
  </TitlesOfParts>
  <Company>LUSTAT Statistik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 Alexander</dc:creator>
  <cp:lastModifiedBy>Robert Kranz</cp:lastModifiedBy>
  <cp:lastPrinted>2023-04-11T12:33:33Z</cp:lastPrinted>
  <dcterms:created xsi:type="dcterms:W3CDTF">2016-09-15T16:53:34Z</dcterms:created>
  <dcterms:modified xsi:type="dcterms:W3CDTF">2023-04-11T12:36:33Z</dcterms:modified>
</cp:coreProperties>
</file>